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60" windowWidth="20490" windowHeight="7695" tabRatio="597" activeTab="1"/>
  </bookViews>
  <sheets>
    <sheet name="Memória Desc_+CO3SO Interior" sheetId="9" r:id="rId1"/>
    <sheet name="Simulador_+CO3SO Interior" sheetId="8" r:id="rId2"/>
    <sheet name="Auxiliar" sheetId="1" state="hidden" r:id="rId3"/>
    <sheet name="Baixa Densidade" sheetId="7" state="hidden" r:id="rId4"/>
  </sheets>
  <externalReferences>
    <externalReference r:id="rId5"/>
    <externalReference r:id="rId6"/>
  </externalReferences>
  <definedNames>
    <definedName name="anscount" hidden="1">1</definedName>
    <definedName name="_xlnm.Print_Area" localSheetId="0">'Memória Desc_+CO3SO Interior'!$A$1:$Q$250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0">'Memória Desc_+CO3SO Interior'!$1:$4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G21" i="8"/>
  <c r="J21" i="8"/>
  <c r="K21" i="8" s="1"/>
  <c r="F22" i="8"/>
  <c r="G22" i="8"/>
  <c r="J22" i="8"/>
  <c r="K22" i="8" s="1"/>
  <c r="F23" i="8"/>
  <c r="J23" i="8"/>
  <c r="K23" i="8" s="1"/>
  <c r="H22" i="8" l="1"/>
  <c r="L22" i="8" s="1"/>
  <c r="M22" i="8" s="1"/>
  <c r="N22" i="8" s="1"/>
  <c r="H21" i="8"/>
  <c r="L21" i="8" s="1"/>
  <c r="M21" i="8" s="1"/>
  <c r="N21" i="8" s="1"/>
  <c r="F17" i="8"/>
  <c r="B17" i="8"/>
  <c r="F24" i="8" l="1"/>
  <c r="G24" i="8"/>
  <c r="J24" i="8"/>
  <c r="K24" i="8" s="1"/>
  <c r="F25" i="8"/>
  <c r="H25" i="8" s="1"/>
  <c r="L25" i="8" s="1"/>
  <c r="M25" i="8" s="1"/>
  <c r="N25" i="8" s="1"/>
  <c r="G25" i="8"/>
  <c r="J25" i="8"/>
  <c r="K25" i="8" s="1"/>
  <c r="F26" i="8"/>
  <c r="G26" i="8"/>
  <c r="J26" i="8"/>
  <c r="K26" i="8" s="1"/>
  <c r="F27" i="8"/>
  <c r="G27" i="8"/>
  <c r="J27" i="8"/>
  <c r="K27" i="8" s="1"/>
  <c r="F28" i="8"/>
  <c r="G28" i="8"/>
  <c r="J28" i="8"/>
  <c r="K28" i="8" s="1"/>
  <c r="F29" i="8"/>
  <c r="H29" i="8" s="1"/>
  <c r="L29" i="8" s="1"/>
  <c r="M29" i="8" s="1"/>
  <c r="N29" i="8" s="1"/>
  <c r="G29" i="8"/>
  <c r="J29" i="8"/>
  <c r="K29" i="8" s="1"/>
  <c r="F30" i="8"/>
  <c r="G30" i="8"/>
  <c r="H30" i="8" s="1"/>
  <c r="J30" i="8"/>
  <c r="K30" i="8" s="1"/>
  <c r="F31" i="8"/>
  <c r="H31" i="8" s="1"/>
  <c r="G31" i="8"/>
  <c r="J31" i="8"/>
  <c r="K31" i="8" s="1"/>
  <c r="F32" i="8"/>
  <c r="J32" i="8"/>
  <c r="K32" i="8" s="1"/>
  <c r="F33" i="8"/>
  <c r="J33" i="8"/>
  <c r="K33" i="8" s="1"/>
  <c r="F34" i="8"/>
  <c r="J34" i="8"/>
  <c r="K34" i="8" s="1"/>
  <c r="F35" i="8"/>
  <c r="J35" i="8"/>
  <c r="K35" i="8" s="1"/>
  <c r="F36" i="8"/>
  <c r="J36" i="8"/>
  <c r="K36" i="8" s="1"/>
  <c r="B23" i="8"/>
  <c r="A24" i="8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21" i="8"/>
  <c r="B22" i="8"/>
  <c r="F18" i="8"/>
  <c r="J18" i="8"/>
  <c r="K18" i="8" s="1"/>
  <c r="F19" i="8"/>
  <c r="J19" i="8"/>
  <c r="K19" i="8" s="1"/>
  <c r="F20" i="8"/>
  <c r="J20" i="8"/>
  <c r="K20" i="8" s="1"/>
  <c r="H28" i="8" l="1"/>
  <c r="H24" i="8"/>
  <c r="L24" i="8" s="1"/>
  <c r="M24" i="8" s="1"/>
  <c r="N24" i="8" s="1"/>
  <c r="H27" i="8"/>
  <c r="L27" i="8" s="1"/>
  <c r="M27" i="8" s="1"/>
  <c r="N27" i="8" s="1"/>
  <c r="L28" i="8"/>
  <c r="M28" i="8" s="1"/>
  <c r="N28" i="8" s="1"/>
  <c r="H26" i="8"/>
  <c r="L26" i="8" s="1"/>
  <c r="M26" i="8" s="1"/>
  <c r="N26" i="8" s="1"/>
  <c r="L30" i="8"/>
  <c r="M30" i="8" s="1"/>
  <c r="N30" i="8" s="1"/>
  <c r="L31" i="8"/>
  <c r="M31" i="8" s="1"/>
  <c r="N31" i="8" s="1"/>
  <c r="J17" i="8"/>
  <c r="K17" i="8" s="1"/>
  <c r="B19" i="8"/>
  <c r="B20" i="8"/>
  <c r="B18" i="8"/>
  <c r="A17" i="8"/>
  <c r="A18" i="8" s="1"/>
  <c r="A19" i="8" s="1"/>
  <c r="A20" i="8" s="1"/>
  <c r="A21" i="8" s="1"/>
  <c r="A22" i="8" s="1"/>
  <c r="A23" i="8" s="1"/>
  <c r="B3" i="8" l="1"/>
  <c r="E3" i="8"/>
  <c r="Y19" i="8" l="1"/>
  <c r="G19" i="8" s="1"/>
  <c r="H19" i="8" s="1"/>
  <c r="L19" i="8" s="1"/>
  <c r="M19" i="8" s="1"/>
  <c r="N19" i="8" s="1"/>
  <c r="Y20" i="8"/>
  <c r="G20" i="8" s="1"/>
  <c r="Y23" i="8"/>
  <c r="G23" i="8" s="1"/>
  <c r="Y32" i="8"/>
  <c r="G32" i="8" s="1"/>
  <c r="Y33" i="8"/>
  <c r="G33" i="8" s="1"/>
  <c r="Y34" i="8"/>
  <c r="G34" i="8" s="1"/>
  <c r="Y35" i="8"/>
  <c r="G35" i="8" s="1"/>
  <c r="Y36" i="8"/>
  <c r="G36" i="8" s="1"/>
  <c r="Y18" i="8"/>
  <c r="G18" i="8" s="1"/>
  <c r="H18" i="8" s="1"/>
  <c r="L18" i="8" s="1"/>
  <c r="M18" i="8" s="1"/>
  <c r="N18" i="8" s="1"/>
  <c r="H23" i="8" l="1"/>
  <c r="L23" i="8" s="1"/>
  <c r="M23" i="8" s="1"/>
  <c r="N23" i="8" s="1"/>
  <c r="H35" i="8"/>
  <c r="L35" i="8" s="1"/>
  <c r="M35" i="8" s="1"/>
  <c r="N35" i="8" s="1"/>
  <c r="H32" i="8"/>
  <c r="L32" i="8" s="1"/>
  <c r="M32" i="8" s="1"/>
  <c r="N32" i="8" s="1"/>
  <c r="H34" i="8"/>
  <c r="L34" i="8" s="1"/>
  <c r="M34" i="8" s="1"/>
  <c r="N34" i="8" s="1"/>
  <c r="H36" i="8"/>
  <c r="L36" i="8" s="1"/>
  <c r="M36" i="8" s="1"/>
  <c r="N36" i="8" s="1"/>
  <c r="H33" i="8"/>
  <c r="L33" i="8" s="1"/>
  <c r="M33" i="8" s="1"/>
  <c r="N33" i="8" s="1"/>
  <c r="H20" i="8"/>
  <c r="L20" i="8" s="1"/>
  <c r="M20" i="8" s="1"/>
  <c r="N20" i="8" s="1"/>
  <c r="Y37" i="8"/>
  <c r="Y17" i="8"/>
  <c r="G17" i="8" s="1"/>
  <c r="H17" i="8" l="1"/>
  <c r="L17" i="8" s="1"/>
  <c r="M17" i="8" l="1"/>
  <c r="N17" i="8" s="1"/>
  <c r="K41" i="8"/>
  <c r="L37" i="8"/>
  <c r="K43" i="8"/>
  <c r="K45" i="8" l="1"/>
  <c r="M45" i="8" s="1"/>
  <c r="N37" i="8"/>
  <c r="M37" i="8"/>
  <c r="K47" i="8" s="1"/>
  <c r="M47" i="8" s="1"/>
  <c r="M49" i="8" l="1"/>
  <c r="K49" i="8"/>
</calcChain>
</file>

<file path=xl/sharedStrings.xml><?xml version="1.0" encoding="utf-8"?>
<sst xmlns="http://schemas.openxmlformats.org/spreadsheetml/2006/main" count="361" uniqueCount="279">
  <si>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</si>
  <si>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</si>
  <si>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</si>
  <si>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</si>
  <si>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</si>
  <si>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</si>
  <si>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</si>
  <si>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</si>
  <si>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</si>
  <si>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</si>
  <si>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</si>
  <si>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</si>
  <si>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</si>
  <si>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</si>
  <si>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</si>
  <si>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</si>
  <si>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</si>
  <si>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</si>
  <si>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</si>
  <si>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</si>
  <si>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</si>
  <si>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</si>
  <si>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</si>
  <si>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</si>
  <si>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</si>
  <si>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</si>
  <si>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</si>
  <si>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</si>
  <si>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</si>
  <si>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</si>
  <si>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</si>
  <si>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</si>
  <si>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</si>
  <si>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</si>
  <si>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</si>
  <si>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</si>
  <si>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</si>
  <si>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</si>
  <si>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</si>
  <si>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</si>
  <si>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</si>
  <si>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</si>
  <si>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</si>
  <si>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</si>
  <si>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</si>
  <si>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</si>
  <si>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</si>
  <si>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</si>
  <si>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</si>
  <si>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</si>
  <si>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</si>
  <si>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</si>
  <si>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</si>
  <si>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</si>
  <si>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</si>
  <si>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</si>
  <si>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</si>
  <si>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</si>
  <si>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</si>
  <si>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</si>
  <si>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</si>
  <si>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</si>
  <si>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</si>
  <si>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</si>
  <si>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</si>
  <si>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</si>
  <si>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</si>
  <si>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</si>
  <si>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</si>
  <si>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</si>
  <si>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</si>
  <si>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</si>
  <si>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</si>
  <si>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</si>
  <si>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</si>
  <si>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</si>
  <si>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</si>
  <si>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</si>
  <si>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</si>
  <si>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</si>
  <si>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</si>
  <si>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</si>
  <si>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</si>
  <si>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</si>
  <si>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</si>
  <si>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</si>
  <si>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</si>
  <si>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</si>
  <si>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</si>
  <si>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</si>
  <si>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</si>
  <si>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</si>
  <si>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</si>
  <si>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</si>
  <si>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</si>
  <si>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</si>
  <si>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</si>
  <si>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</si>
  <si>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</si>
  <si>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</si>
  <si>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</si>
  <si>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</si>
  <si>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</si>
  <si>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</si>
  <si>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</si>
  <si>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</si>
  <si>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</si>
  <si>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</si>
  <si>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</si>
  <si>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</si>
  <si>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</si>
  <si>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</si>
  <si>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</si>
  <si>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</si>
  <si>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</si>
  <si>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</si>
  <si>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</si>
  <si>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</si>
  <si>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</si>
  <si>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</si>
  <si>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</si>
  <si>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</si>
  <si>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</si>
  <si>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</si>
  <si>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</si>
  <si>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Empresa iniciou atividade há menos de 5 anos?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</si>
  <si>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</si>
  <si>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</si>
  <si>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</si>
  <si>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</si>
  <si>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</si>
  <si>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</si>
  <si>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</si>
  <si>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</si>
  <si>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</si>
  <si>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</si>
  <si>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</si>
  <si>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</si>
  <si>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</si>
  <si>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</si>
  <si>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</si>
  <si>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e)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</si>
  <si>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</si>
  <si>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</si>
  <si>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</si>
  <si>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</si>
  <si>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</si>
  <si>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</si>
  <si>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</si>
  <si>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</si>
  <si>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</si>
  <si>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</si>
  <si>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</si>
  <si>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</si>
  <si>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</si>
  <si>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</si>
  <si>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</si>
  <si>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</si>
  <si>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</si>
  <si>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</si>
  <si>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</si>
  <si>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</si>
  <si>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</si>
  <si>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</si>
  <si>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</si>
  <si>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</si>
  <si>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(3)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</si>
  <si>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</si>
  <si>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</si>
  <si>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</si>
  <si>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</si>
  <si>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</si>
  <si>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</si>
  <si>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</si>
  <si>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</si>
  <si>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</si>
  <si>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Majoração 0,5 IAS</t>
  </si>
  <si>
    <t>(8)</t>
  </si>
  <si>
    <t>Investidor da Diáspora</t>
  </si>
  <si>
    <t>GAL</t>
  </si>
  <si>
    <t>AG</t>
  </si>
  <si>
    <t xml:space="preserve">+CO3SO Emprego
(Empresas)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</si>
  <si>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</si>
  <si>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</si>
  <si>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</si>
  <si>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</si>
  <si>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</si>
  <si>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</si>
  <si>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</si>
  <si>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</si>
  <si>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</si>
  <si>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</si>
  <si>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</si>
  <si>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</si>
  <si>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</si>
  <si>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</si>
  <si>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</si>
  <si>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</si>
  <si>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</si>
  <si>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</si>
  <si>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</si>
  <si>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País de Residência</t>
  </si>
  <si>
    <t>% Investimento no projeto</t>
  </si>
  <si>
    <t>Luso-descendente</t>
  </si>
  <si>
    <t>*Alínea o) do artº 2º da Portaria nº 52/2020, na sua redação atual.</t>
  </si>
  <si>
    <t>I - Caracterização do beneficiário e da sua atividade</t>
  </si>
  <si>
    <r>
      <t xml:space="preserve">Breve caraterização e historial da empresa (quando aplicável)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 (máx 6000 carateres)</t>
    </r>
  </si>
  <si>
    <t>II - Caraterização do projeto</t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</si>
  <si>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</si>
  <si>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</si>
  <si>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</si>
  <si>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</si>
  <si>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</si>
  <si>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</si>
  <si>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</si>
  <si>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</si>
  <si>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</si>
  <si>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</si>
  <si>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</si>
  <si>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</si>
  <si>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</si>
  <si>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</si>
  <si>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</si>
  <si>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</si>
  <si>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</si>
  <si>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</si>
  <si>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</si>
  <si>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t>1.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</si>
  <si>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 (máx. 3500 caracteres)</t>
  </si>
  <si>
    <r>
      <t>2. EFEITO DOS PROJETOS SOBRE A SUSTENTABILIDADE DO EMPREGO RELATIVAMENTE A GRUPOS ESPECIALMENTE CARENCIADOS (DESEMPREGADOS, DESFAVORECIDOS E INATIVOS).</t>
    </r>
    <r>
      <rPr>
        <b/>
        <sz val="10"/>
        <rFont val="Tahoma"/>
        <family val="2"/>
        <charset val="1"/>
      </rPr>
      <t xml:space="preserve"> 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</t>
    </r>
    <r>
      <rPr>
        <b/>
        <sz val="10"/>
        <rFont val="Tahoma"/>
        <family val="2"/>
      </rPr>
      <t xml:space="preserve">
 (máx 3500 carateres)
</t>
    </r>
  </si>
  <si>
    <r>
      <t xml:space="preserve">3. CONTRIBUTOS DOS PROJETOS PARA A CONCRETIZAÇÃO DOS INDICADORES DE REALIZAÇÃO E DE RESULTADO DOS OBJETIVOS ESPECÍFICOS DO PROGRAMA OPERACIONAL
</t>
    </r>
    <r>
      <rPr>
        <sz val="10"/>
        <rFont val="Tahoma"/>
        <family val="2"/>
      </rPr>
      <t>Avalia o contributo potencial do projeto para a prossecução dos objetivos específicos do NORTE 2020 em que se enquadra a tipologia em causa e para a concretização das metas associadas, a saber: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
(máx 3500 carateres)</t>
    </r>
  </si>
  <si>
    <t xml:space="preserve">3.1 Avalia o contributo potencial do projeto para o indicador de realização </t>
  </si>
  <si>
    <r>
      <t xml:space="preserve">3.2 Avalia o contributo potencial do projeto para indicador de resultado
</t>
    </r>
    <r>
      <rPr>
        <sz val="10"/>
        <rFont val="Tahoma"/>
        <family val="2"/>
      </rPr>
      <t>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  <r>
      <rPr>
        <b/>
        <sz val="10"/>
        <rFont val="Tahoma"/>
        <family val="2"/>
        <charset val="1"/>
      </rPr>
      <t xml:space="preserve">
</t>
    </r>
  </si>
  <si>
    <r>
      <t xml:space="preserve">4. GRAU DE INOVAÇÃO DOS PROJETOS – NOS PROCESSO, NOS PRODUTOS E SERVIÇOS - FACE AO HISTÓRICO E AO CONTEXTO SETORIAL E TERRITORIAL 
</t>
    </r>
    <r>
      <rPr>
        <sz val="10"/>
        <rFont val="Tahoma"/>
        <family val="2"/>
      </rPr>
      <t xml:space="preserve">Através deste critério, pretende-se avaliar o enquadramento do projeto nos setores de maior ou menor Valor Acrescentado Bruto, na região. Os setores de maior VAB são por natureza os setores de maior inovação e que mais aproveitam dos novos processos e fatores endógenos regionais. Será avaliado com base na “Taxa de valor acrescentado bruto (%) das empresas por Localização geográfica (NUTS - 2013) e Atividade económica (Divisão - CAE Rev. 3)” em que o projeto se enquadra. 
NOTA: 
A “Taxa de VAB na CAE do projeto na NUTS III” é informação disponibilizada pelo INE, no âmbito do Sistema de Contas Integradas das Empresas (SCIE) e é aqui utilizada por divisão da CAE Rev. 3 (CAE a dois dígitos) e por NUTS III, com referência ao ano de 2018. Na eventualidade de a “Taxa de VAB” para a divisão da CAE e para a NUTS III pretendidas estar numa das seguintes situações: a) “dado não aplicável”; b) “dado confidencial”; ou c) valor igual ou inferior a zero; então deve tomar-se a “Taxa de VAB” para a mesma divisão da CAE mas para o total regional da NUT III ou, caso o problema ainda assim persista, a “Taxa de VAB” observada a nível NUTI III para o nível superior de agregação da CAE (secção da CAE, ou CAE a uma letra), ou, em última alternativa, o mesmo indicador observado a nível regional NUT III. Caso subsista qualquer problema deverá ser utilizado o valor correspondente à agregação da CAE a nível nacional </t>
    </r>
    <r>
      <rPr>
        <b/>
        <sz val="10"/>
        <rFont val="Tahoma"/>
        <family val="2"/>
      </rPr>
      <t>(máx 7000 carateres)</t>
    </r>
    <r>
      <rPr>
        <b/>
        <sz val="10"/>
        <rFont val="Tahoma"/>
        <family val="2"/>
        <charset val="1"/>
      </rPr>
      <t xml:space="preserve">
</t>
    </r>
  </si>
  <si>
    <r>
      <t xml:space="preserve">5. ENQUADRAMENTO NA ESTRATÉGIA DE DESENVOLVIMENTO LOCAL E RESPETIVO PROGRAMA DE AÇÃO 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  </r>
    <r>
      <rPr>
        <b/>
        <sz val="10"/>
        <rFont val="Tahoma"/>
        <family val="2"/>
      </rPr>
      <t xml:space="preserve">
</t>
    </r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</si>
  <si>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</si>
  <si>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R1. ENCARGOS COM DESTINATÁRIOS (Custos Diretos com PT criados)</t>
  </si>
  <si>
    <t>TAXA FIXA 40%</t>
  </si>
  <si>
    <t>TOTAL APOIO</t>
  </si>
  <si>
    <t>TSU
(Máx apoio)</t>
  </si>
  <si>
    <t xml:space="preserve">Remuneração base mensal </t>
  </si>
  <si>
    <t>TSU 
(RB)</t>
  </si>
  <si>
    <t>Valor do Apoio Apurado (R1)</t>
  </si>
  <si>
    <t>(9)</t>
  </si>
  <si>
    <t>(10=8+9)</t>
  </si>
  <si>
    <t>Remuneração base total</t>
  </si>
  <si>
    <t>Instruções:</t>
  </si>
  <si>
    <t>Dimensão da Empresa</t>
  </si>
  <si>
    <t>Empresário em Nome Individual.</t>
  </si>
  <si>
    <t>Micro</t>
  </si>
  <si>
    <t>&lt;10 colab/&lt;=2M€</t>
  </si>
  <si>
    <t>Sociedade Unipessoal por Quotas</t>
  </si>
  <si>
    <t>Pequena</t>
  </si>
  <si>
    <t>&lt;50 colab/&lt;=10M€</t>
  </si>
  <si>
    <t>Estabelecimento Individual de Responsabilidade Limitada</t>
  </si>
  <si>
    <t>Média</t>
  </si>
  <si>
    <t>&lt;250 colab/&lt;=50M€</t>
  </si>
  <si>
    <t>Sociedade por Quotas</t>
  </si>
  <si>
    <t>Sociedade Anónima</t>
  </si>
  <si>
    <t>Sociedade em Nome Coletivo</t>
  </si>
  <si>
    <t>Nível de Qualificação (QNQ)</t>
  </si>
  <si>
    <t>Sociedade em Comandita</t>
  </si>
  <si>
    <t>Masculino</t>
  </si>
  <si>
    <t>Sem Qualificação</t>
  </si>
  <si>
    <t>Cooperativa</t>
  </si>
  <si>
    <t>Feminino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</si>
  <si>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</si>
  <si>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</si>
  <si>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</si>
  <si>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</si>
  <si>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</si>
  <si>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</si>
  <si>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</si>
  <si>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</si>
  <si>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PT*</t>
  </si>
  <si>
    <t>s/n</t>
  </si>
  <si>
    <t>SIM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</si>
  <si>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</si>
  <si>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Empresa iniciou atividade há menos de 5 anos? </t>
    </r>
    <r>
      <rPr>
        <sz val="9"/>
        <rFont val="Calibri"/>
        <family val="2"/>
        <scheme val="minor"/>
      </rPr>
      <t xml:space="preserve">- Selecione a opção SIM / NÃO. Para o efeito, considere o período entre a criação da empresa e a data de submissão da candidatura.
</t>
    </r>
    <r>
      <rPr>
        <b/>
        <sz val="9"/>
        <rFont val="Calibri"/>
        <family val="2"/>
        <scheme val="minor"/>
      </rPr>
      <t xml:space="preserve">. Investidor da Diáspora </t>
    </r>
    <r>
      <rPr>
        <sz val="9"/>
        <rFont val="Calibri"/>
        <family val="2"/>
        <scheme val="minor"/>
      </rPr>
      <t>- Selecione a opção SIM / NÃO. Escolha "SIM" se está em causa um investimento realizado em território nacional com origem nas Comunidades Portuguesas e Luso-descendentes. Em caso de dúvida, consulte https://www.portaldascomunidades.mne.pt/pt/gabinete-de-apoio-ao-investidor-da-diaspora-gaid.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
</t>
    </r>
    <r>
      <rPr>
        <b/>
        <sz val="9"/>
        <rFont val="Calibri"/>
        <family val="2"/>
        <scheme val="minor"/>
      </rPr>
      <t xml:space="preserve">. Nº de meses a financiar </t>
    </r>
    <r>
      <rPr>
        <sz val="9"/>
        <rFont val="Calibri"/>
        <family val="2"/>
        <scheme val="minor"/>
      </rPr>
      <t xml:space="preserve">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</si>
</sst>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##,###,##0"/>
    <numFmt numFmtId="165" formatCode="0.0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name val="Tahoma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2"/>
      <color rgb="FFFF0000"/>
      <name val="Tahoma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0" fillId="0" borderId="0"/>
    <xf numFmtId="0" fontId="25" fillId="0" borderId="0"/>
    <xf numFmtId="0" fontId="10" fillId="0" borderId="0">
      <alignment vertical="center"/>
    </xf>
  </cellStyleXfs>
  <cellXfs count="29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0" fillId="0" borderId="6" xfId="0" applyBorder="1"/>
    <xf numFmtId="0" fontId="0" fillId="0" borderId="5" xfId="0" applyBorder="1" applyAlignment="1"/>
    <xf numFmtId="0" fontId="0" fillId="0" borderId="0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6" borderId="4" xfId="0" applyFill="1" applyBorder="1" applyAlignment="1"/>
    <xf numFmtId="0" fontId="0" fillId="0" borderId="3" xfId="0" applyBorder="1" applyAlignment="1"/>
    <xf numFmtId="0" fontId="0" fillId="0" borderId="0" xfId="0" applyBorder="1" applyAlignment="1" applyProtection="1">
      <alignment horizont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2" fillId="10" borderId="15" xfId="2" applyFont="1" applyFill="1" applyBorder="1" applyAlignment="1">
      <alignment vertical="center" wrapText="1"/>
    </xf>
    <xf numFmtId="0" fontId="12" fillId="10" borderId="16" xfId="2" applyFont="1" applyFill="1" applyBorder="1" applyAlignment="1">
      <alignment vertical="center" wrapText="1"/>
    </xf>
    <xf numFmtId="0" fontId="12" fillId="10" borderId="17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10" borderId="18" xfId="2" applyFont="1" applyFill="1" applyBorder="1" applyAlignment="1">
      <alignment vertical="center" wrapText="1"/>
    </xf>
    <xf numFmtId="0" fontId="12" fillId="10" borderId="19" xfId="2" applyFont="1" applyFill="1" applyBorder="1" applyAlignment="1">
      <alignment vertical="center" wrapText="1"/>
    </xf>
    <xf numFmtId="0" fontId="12" fillId="10" borderId="20" xfId="2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right"/>
    </xf>
    <xf numFmtId="164" fontId="16" fillId="12" borderId="0" xfId="2" applyNumberFormat="1" applyFont="1" applyFill="1" applyBorder="1" applyAlignment="1">
      <alignment vertical="center"/>
    </xf>
    <xf numFmtId="14" fontId="17" fillId="0" borderId="0" xfId="2" applyNumberFormat="1" applyFont="1" applyFill="1" applyBorder="1" applyAlignment="1">
      <alignment vertical="center"/>
    </xf>
    <xf numFmtId="0" fontId="7" fillId="0" borderId="0" xfId="0" applyFont="1" applyFill="1"/>
    <xf numFmtId="0" fontId="0" fillId="0" borderId="0" xfId="0" applyFill="1" applyBorder="1"/>
    <xf numFmtId="0" fontId="15" fillId="0" borderId="0" xfId="2" applyFont="1" applyFill="1" applyBorder="1" applyAlignment="1">
      <alignment horizontal="center" vertical="center"/>
    </xf>
    <xf numFmtId="0" fontId="13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5" fillId="0" borderId="0" xfId="2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0" fillId="0" borderId="35" xfId="0" applyFont="1" applyBorder="1" applyAlignment="1">
      <alignment vertical="top" wrapText="1"/>
    </xf>
    <xf numFmtId="0" fontId="21" fillId="0" borderId="0" xfId="3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29" fillId="0" borderId="0" xfId="2" applyFont="1" applyBorder="1"/>
    <xf numFmtId="0" fontId="30" fillId="0" borderId="0" xfId="0" applyFont="1"/>
    <xf numFmtId="0" fontId="31" fillId="0" borderId="0" xfId="2" applyFont="1" applyBorder="1" applyAlignment="1">
      <alignment horizontal="left"/>
    </xf>
    <xf numFmtId="0" fontId="32" fillId="0" borderId="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Border="1"/>
    <xf numFmtId="0" fontId="34" fillId="0" borderId="1" xfId="2" applyFont="1" applyBorder="1" applyAlignment="1"/>
    <xf numFmtId="0" fontId="34" fillId="0" borderId="1" xfId="2" applyFont="1" applyBorder="1" applyAlignment="1">
      <alignment vertical="center" wrapText="1"/>
    </xf>
    <xf numFmtId="0" fontId="34" fillId="0" borderId="0" xfId="2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26" fillId="0" borderId="0" xfId="2" applyFont="1" applyFill="1" applyBorder="1" applyAlignment="1">
      <alignment horizontal="center" vertical="center"/>
    </xf>
    <xf numFmtId="0" fontId="13" fillId="0" borderId="0" xfId="0" applyFont="1" applyFill="1"/>
    <xf numFmtId="0" fontId="31" fillId="0" borderId="0" xfId="2" applyFont="1" applyFill="1" applyBorder="1"/>
    <xf numFmtId="0" fontId="15" fillId="0" borderId="0" xfId="2" applyFont="1" applyFill="1" applyBorder="1" applyAlignment="1">
      <alignment horizontal="left" vertical="top" wrapText="1"/>
    </xf>
    <xf numFmtId="0" fontId="35" fillId="0" borderId="0" xfId="2" applyFont="1" applyBorder="1"/>
    <xf numFmtId="0" fontId="35" fillId="0" borderId="0" xfId="2" applyFont="1" applyBorder="1" applyAlignment="1">
      <alignment horizontal="left"/>
    </xf>
    <xf numFmtId="0" fontId="38" fillId="0" borderId="0" xfId="2" applyFont="1" applyFill="1" applyBorder="1"/>
    <xf numFmtId="0" fontId="15" fillId="0" borderId="0" xfId="2" applyFont="1" applyBorder="1" applyAlignment="1">
      <alignment horizontal="left" vertical="top" wrapText="1"/>
    </xf>
    <xf numFmtId="0" fontId="2" fillId="3" borderId="44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18" borderId="4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40" fillId="0" borderId="0" xfId="0" applyFont="1" applyBorder="1"/>
    <xf numFmtId="0" fontId="1" fillId="0" borderId="48" xfId="0" applyFont="1" applyBorder="1"/>
    <xf numFmtId="0" fontId="31" fillId="0" borderId="51" xfId="2" applyFont="1" applyBorder="1" applyAlignment="1">
      <alignment wrapText="1"/>
    </xf>
    <xf numFmtId="0" fontId="31" fillId="0" borderId="52" xfId="2" applyFont="1" applyBorder="1" applyAlignment="1">
      <alignment wrapText="1"/>
    </xf>
    <xf numFmtId="0" fontId="31" fillId="0" borderId="53" xfId="2" applyFont="1" applyBorder="1" applyAlignment="1">
      <alignment wrapText="1"/>
    </xf>
    <xf numFmtId="0" fontId="31" fillId="0" borderId="54" xfId="2" applyFont="1" applyBorder="1" applyAlignment="1">
      <alignment wrapText="1"/>
    </xf>
    <xf numFmtId="0" fontId="31" fillId="0" borderId="55" xfId="2" applyFont="1" applyBorder="1" applyAlignment="1">
      <alignment wrapText="1"/>
    </xf>
    <xf numFmtId="0" fontId="31" fillId="0" borderId="56" xfId="2" applyFont="1" applyBorder="1" applyAlignment="1">
      <alignment wrapText="1"/>
    </xf>
    <xf numFmtId="0" fontId="31" fillId="0" borderId="57" xfId="2" applyFont="1" applyBorder="1" applyAlignment="1">
      <alignment wrapText="1"/>
    </xf>
    <xf numFmtId="0" fontId="31" fillId="0" borderId="58" xfId="2" applyFont="1" applyBorder="1" applyAlignment="1">
      <alignment wrapText="1"/>
    </xf>
    <xf numFmtId="0" fontId="31" fillId="0" borderId="59" xfId="2" applyFont="1" applyBorder="1" applyAlignment="1">
      <alignment wrapText="1"/>
    </xf>
    <xf numFmtId="0" fontId="41" fillId="0" borderId="48" xfId="2" applyFont="1" applyFill="1" applyBorder="1" applyAlignment="1">
      <alignment horizontal="left" vertical="top"/>
    </xf>
    <xf numFmtId="0" fontId="41" fillId="0" borderId="60" xfId="2" applyFont="1" applyFill="1" applyBorder="1" applyAlignment="1">
      <alignment horizontal="left" vertical="top"/>
    </xf>
    <xf numFmtId="0" fontId="0" fillId="0" borderId="51" xfId="0" applyBorder="1"/>
    <xf numFmtId="0" fontId="0" fillId="0" borderId="61" xfId="0" applyBorder="1"/>
    <xf numFmtId="0" fontId="31" fillId="0" borderId="62" xfId="2" applyFont="1" applyBorder="1" applyAlignment="1">
      <alignment wrapText="1"/>
    </xf>
    <xf numFmtId="0" fontId="0" fillId="0" borderId="63" xfId="0" applyBorder="1"/>
    <xf numFmtId="0" fontId="0" fillId="0" borderId="64" xfId="0" applyBorder="1"/>
    <xf numFmtId="0" fontId="0" fillId="0" borderId="25" xfId="0" applyBorder="1"/>
    <xf numFmtId="0" fontId="1" fillId="0" borderId="60" xfId="0" applyFont="1" applyBorder="1" applyAlignment="1">
      <alignment horizontal="center"/>
    </xf>
    <xf numFmtId="2" fontId="17" fillId="0" borderId="1" xfId="2" applyNumberFormat="1" applyFont="1" applyFill="1" applyBorder="1" applyAlignment="1">
      <alignment vertical="center"/>
    </xf>
    <xf numFmtId="49" fontId="17" fillId="13" borderId="1" xfId="2" applyNumberFormat="1" applyFont="1" applyFill="1" applyBorder="1" applyAlignment="1">
      <alignment horizontal="center" vertical="center"/>
    </xf>
    <xf numFmtId="49" fontId="17" fillId="13" borderId="1" xfId="2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3" fillId="13" borderId="39" xfId="2" applyFont="1" applyFill="1" applyBorder="1" applyAlignment="1" applyProtection="1">
      <alignment horizontal="center" vertical="center"/>
      <protection locked="0"/>
    </xf>
    <xf numFmtId="166" fontId="13" fillId="13" borderId="39" xfId="2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/>
    <xf numFmtId="0" fontId="44" fillId="0" borderId="0" xfId="0" applyFont="1"/>
    <xf numFmtId="0" fontId="0" fillId="7" borderId="39" xfId="0" applyFill="1" applyBorder="1" applyAlignment="1" applyProtection="1">
      <alignment horizontal="center" vertical="center"/>
      <protection hidden="1"/>
    </xf>
    <xf numFmtId="0" fontId="13" fillId="13" borderId="39" xfId="2" applyFont="1" applyFill="1" applyBorder="1" applyAlignment="1" applyProtection="1">
      <alignment horizontal="left" vertical="center" wrapText="1"/>
      <protection locked="0"/>
    </xf>
    <xf numFmtId="0" fontId="0" fillId="7" borderId="39" xfId="0" applyNumberFormat="1" applyFill="1" applyBorder="1" applyAlignment="1" applyProtection="1">
      <alignment horizontal="center" vertical="center"/>
      <protection hidden="1"/>
    </xf>
    <xf numFmtId="0" fontId="0" fillId="4" borderId="0" xfId="0" applyFill="1" applyBorder="1"/>
    <xf numFmtId="44" fontId="0" fillId="7" borderId="39" xfId="1" applyFont="1" applyFill="1" applyBorder="1" applyAlignment="1" applyProtection="1">
      <alignment horizontal="right" vertical="center"/>
      <protection hidden="1"/>
    </xf>
    <xf numFmtId="44" fontId="0" fillId="7" borderId="39" xfId="1" applyFont="1" applyFill="1" applyBorder="1" applyAlignment="1" applyProtection="1">
      <alignment vertical="center"/>
      <protection hidden="1"/>
    </xf>
    <xf numFmtId="44" fontId="0" fillId="7" borderId="39" xfId="0" applyNumberFormat="1" applyFill="1" applyBorder="1" applyAlignment="1" applyProtection="1">
      <alignment vertical="center"/>
      <protection hidden="1"/>
    </xf>
    <xf numFmtId="44" fontId="1" fillId="9" borderId="3" xfId="0" applyNumberFormat="1" applyFont="1" applyFill="1" applyBorder="1" applyAlignment="1" applyProtection="1">
      <alignment vertical="center"/>
      <protection hidden="1"/>
    </xf>
    <xf numFmtId="44" fontId="8" fillId="2" borderId="39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7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69" xfId="0" quotePrefix="1" applyFont="1" applyFill="1" applyBorder="1" applyAlignment="1">
      <alignment horizontal="center" vertical="center" wrapText="1"/>
    </xf>
    <xf numFmtId="0" fontId="2" fillId="8" borderId="70" xfId="0" quotePrefix="1" applyFont="1" applyFill="1" applyBorder="1" applyAlignment="1">
      <alignment horizontal="center" vertical="center" wrapText="1"/>
    </xf>
    <xf numFmtId="0" fontId="2" fillId="18" borderId="70" xfId="0" quotePrefix="1" applyFont="1" applyFill="1" applyBorder="1" applyAlignment="1">
      <alignment horizontal="center" vertical="center" wrapText="1"/>
    </xf>
    <xf numFmtId="0" fontId="2" fillId="3" borderId="70" xfId="0" quotePrefix="1" applyFont="1" applyFill="1" applyBorder="1" applyAlignment="1">
      <alignment horizontal="center" vertical="center" wrapText="1"/>
    </xf>
    <xf numFmtId="0" fontId="2" fillId="16" borderId="70" xfId="0" quotePrefix="1" applyFont="1" applyFill="1" applyBorder="1" applyAlignment="1">
      <alignment horizontal="center" vertical="center" wrapText="1"/>
    </xf>
    <xf numFmtId="0" fontId="2" fillId="17" borderId="71" xfId="0" applyFont="1" applyFill="1" applyBorder="1" applyAlignment="1">
      <alignment horizontal="center" vertical="center" wrapText="1"/>
    </xf>
    <xf numFmtId="164" fontId="17" fillId="11" borderId="10" xfId="2" applyNumberFormat="1" applyFont="1" applyFill="1" applyBorder="1" applyAlignment="1">
      <alignment horizontal="center" vertical="justify" wrapText="1"/>
    </xf>
    <xf numFmtId="164" fontId="17" fillId="11" borderId="77" xfId="2" applyNumberFormat="1" applyFont="1" applyFill="1" applyBorder="1" applyAlignment="1">
      <alignment horizontal="center" vertical="justify" wrapText="1"/>
    </xf>
    <xf numFmtId="164" fontId="17" fillId="11" borderId="11" xfId="2" applyNumberFormat="1" applyFont="1" applyFill="1" applyBorder="1" applyAlignment="1">
      <alignment horizontal="center" vertical="justify" wrapText="1"/>
    </xf>
    <xf numFmtId="164" fontId="17" fillId="11" borderId="7" xfId="2" applyNumberFormat="1" applyFont="1" applyFill="1" applyBorder="1" applyAlignment="1">
      <alignment horizontal="center" vertical="justify" wrapText="1"/>
    </xf>
    <xf numFmtId="164" fontId="17" fillId="11" borderId="0" xfId="2" applyNumberFormat="1" applyFont="1" applyFill="1" applyBorder="1" applyAlignment="1">
      <alignment horizontal="center" vertical="justify" wrapText="1"/>
    </xf>
    <xf numFmtId="164" fontId="17" fillId="11" borderId="24" xfId="2" applyNumberFormat="1" applyFont="1" applyFill="1" applyBorder="1" applyAlignment="1">
      <alignment horizontal="center" vertical="justify" wrapText="1"/>
    </xf>
    <xf numFmtId="164" fontId="17" fillId="11" borderId="12" xfId="2" applyNumberFormat="1" applyFont="1" applyFill="1" applyBorder="1" applyAlignment="1">
      <alignment horizontal="center" vertical="justify" wrapText="1"/>
    </xf>
    <xf numFmtId="164" fontId="17" fillId="11" borderId="79" xfId="2" applyNumberFormat="1" applyFont="1" applyFill="1" applyBorder="1" applyAlignment="1">
      <alignment horizontal="center" vertical="justify" wrapText="1"/>
    </xf>
    <xf numFmtId="164" fontId="17" fillId="11" borderId="80" xfId="2" applyNumberFormat="1" applyFont="1" applyFill="1" applyBorder="1" applyAlignment="1">
      <alignment horizontal="center" vertical="justify" wrapText="1"/>
    </xf>
    <xf numFmtId="0" fontId="15" fillId="0" borderId="0" xfId="2" applyFont="1" applyFill="1" applyBorder="1" applyAlignment="1">
      <alignment horizontal="left" vertical="top" wrapText="1"/>
    </xf>
    <xf numFmtId="164" fontId="28" fillId="11" borderId="10" xfId="2" applyNumberFormat="1" applyFont="1" applyFill="1" applyBorder="1" applyAlignment="1">
      <alignment horizontal="center" vertical="justify"/>
    </xf>
    <xf numFmtId="164" fontId="28" fillId="11" borderId="77" xfId="2" applyNumberFormat="1" applyFont="1" applyFill="1" applyBorder="1" applyAlignment="1">
      <alignment horizontal="center" vertical="justify"/>
    </xf>
    <xf numFmtId="164" fontId="28" fillId="11" borderId="11" xfId="2" applyNumberFormat="1" applyFont="1" applyFill="1" applyBorder="1" applyAlignment="1">
      <alignment horizontal="center" vertical="justify"/>
    </xf>
    <xf numFmtId="164" fontId="28" fillId="11" borderId="7" xfId="2" applyNumberFormat="1" applyFont="1" applyFill="1" applyBorder="1" applyAlignment="1">
      <alignment horizontal="center" vertical="justify"/>
    </xf>
    <xf numFmtId="164" fontId="28" fillId="11" borderId="0" xfId="2" applyNumberFormat="1" applyFont="1" applyFill="1" applyBorder="1" applyAlignment="1">
      <alignment horizontal="center" vertical="justify"/>
    </xf>
    <xf numFmtId="164" fontId="28" fillId="11" borderId="24" xfId="2" applyNumberFormat="1" applyFont="1" applyFill="1" applyBorder="1" applyAlignment="1">
      <alignment horizontal="center" vertical="justify"/>
    </xf>
    <xf numFmtId="164" fontId="28" fillId="11" borderId="12" xfId="2" applyNumberFormat="1" applyFont="1" applyFill="1" applyBorder="1" applyAlignment="1">
      <alignment horizontal="center" vertical="justify"/>
    </xf>
    <xf numFmtId="164" fontId="28" fillId="11" borderId="79" xfId="2" applyNumberFormat="1" applyFont="1" applyFill="1" applyBorder="1" applyAlignment="1">
      <alignment horizontal="center" vertical="justify"/>
    </xf>
    <xf numFmtId="164" fontId="28" fillId="11" borderId="80" xfId="2" applyNumberFormat="1" applyFont="1" applyFill="1" applyBorder="1" applyAlignment="1">
      <alignment horizontal="center" vertical="justify"/>
    </xf>
    <xf numFmtId="0" fontId="15" fillId="4" borderId="0" xfId="2" applyFont="1" applyFill="1" applyBorder="1" applyAlignment="1">
      <alignment horizontal="left" vertical="top" wrapText="1"/>
    </xf>
    <xf numFmtId="0" fontId="32" fillId="4" borderId="0" xfId="2" applyFont="1" applyFill="1" applyBorder="1" applyAlignment="1">
      <alignment horizontal="left" vertical="top" wrapText="1"/>
    </xf>
    <xf numFmtId="0" fontId="34" fillId="0" borderId="8" xfId="2" applyFont="1" applyBorder="1" applyAlignment="1">
      <alignment horizontal="left" vertical="top" wrapText="1"/>
    </xf>
    <xf numFmtId="0" fontId="34" fillId="0" borderId="14" xfId="2" applyFont="1" applyBorder="1" applyAlignment="1">
      <alignment horizontal="left" vertical="top" wrapText="1"/>
    </xf>
    <xf numFmtId="0" fontId="34" fillId="0" borderId="9" xfId="2" applyFont="1" applyBorder="1" applyAlignment="1">
      <alignment horizontal="left" vertical="top" wrapText="1"/>
    </xf>
    <xf numFmtId="0" fontId="34" fillId="0" borderId="0" xfId="2" applyFont="1" applyFill="1" applyBorder="1" applyAlignment="1">
      <alignment horizontal="center" vertical="center" wrapText="1"/>
    </xf>
    <xf numFmtId="0" fontId="26" fillId="14" borderId="36" xfId="2" applyFont="1" applyFill="1" applyBorder="1" applyAlignment="1">
      <alignment horizontal="center" vertical="center"/>
    </xf>
    <xf numFmtId="0" fontId="26" fillId="14" borderId="37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left" vertical="top" wrapText="1"/>
    </xf>
    <xf numFmtId="0" fontId="33" fillId="0" borderId="25" xfId="2" applyFont="1" applyFill="1" applyBorder="1" applyAlignment="1">
      <alignment horizontal="left" vertical="top" wrapText="1"/>
    </xf>
    <xf numFmtId="0" fontId="32" fillId="0" borderId="25" xfId="2" applyFont="1" applyFill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32" fillId="0" borderId="1" xfId="2" applyFont="1" applyBorder="1" applyAlignment="1">
      <alignment horizontal="left" vertical="center" wrapText="1"/>
    </xf>
    <xf numFmtId="165" fontId="35" fillId="15" borderId="1" xfId="4" applyNumberFormat="1" applyFont="1" applyFill="1" applyBorder="1" applyAlignment="1">
      <alignment horizontal="center" vertical="center"/>
    </xf>
    <xf numFmtId="0" fontId="32" fillId="0" borderId="8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33" fillId="0" borderId="1" xfId="2" applyFont="1" applyBorder="1" applyAlignment="1">
      <alignment horizontal="left" vertical="center" wrapText="1"/>
    </xf>
    <xf numFmtId="2" fontId="13" fillId="13" borderId="1" xfId="0" applyNumberFormat="1" applyFont="1" applyFill="1" applyBorder="1" applyAlignment="1">
      <alignment horizontal="center" vertical="center"/>
    </xf>
    <xf numFmtId="1" fontId="15" fillId="13" borderId="28" xfId="2" applyNumberFormat="1" applyFont="1" applyFill="1" applyBorder="1" applyAlignment="1">
      <alignment horizontal="center" vertical="center"/>
    </xf>
    <xf numFmtId="1" fontId="15" fillId="13" borderId="29" xfId="2" applyNumberFormat="1" applyFont="1" applyFill="1" applyBorder="1" applyAlignment="1">
      <alignment horizontal="center" vertical="center"/>
    </xf>
    <xf numFmtId="49" fontId="17" fillId="13" borderId="30" xfId="2" applyNumberFormat="1" applyFont="1" applyFill="1" applyBorder="1" applyAlignment="1">
      <alignment horizontal="center" vertical="center"/>
    </xf>
    <xf numFmtId="49" fontId="17" fillId="13" borderId="28" xfId="2" applyNumberFormat="1" applyFont="1" applyFill="1" applyBorder="1" applyAlignment="1">
      <alignment horizontal="center" vertical="center"/>
    </xf>
    <xf numFmtId="49" fontId="17" fillId="13" borderId="31" xfId="2" applyNumberFormat="1" applyFont="1" applyFill="1" applyBorder="1" applyAlignment="1">
      <alignment horizontal="center" vertical="center"/>
    </xf>
    <xf numFmtId="10" fontId="17" fillId="13" borderId="32" xfId="2" applyNumberFormat="1" applyFont="1" applyFill="1" applyBorder="1" applyAlignment="1">
      <alignment horizontal="center" vertical="center"/>
    </xf>
    <xf numFmtId="10" fontId="17" fillId="13" borderId="28" xfId="2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justify" vertical="justify" wrapText="1"/>
    </xf>
    <xf numFmtId="1" fontId="15" fillId="13" borderId="3" xfId="2" applyNumberFormat="1" applyFont="1" applyFill="1" applyBorder="1" applyAlignment="1">
      <alignment horizontal="center" vertical="center"/>
    </xf>
    <xf numFmtId="1" fontId="15" fillId="13" borderId="12" xfId="2" applyNumberFormat="1" applyFont="1" applyFill="1" applyBorder="1" applyAlignment="1">
      <alignment horizontal="center" vertical="center"/>
    </xf>
    <xf numFmtId="49" fontId="17" fillId="13" borderId="33" xfId="2" applyNumberFormat="1" applyFont="1" applyFill="1" applyBorder="1" applyAlignment="1">
      <alignment horizontal="center" vertical="center"/>
    </xf>
    <xf numFmtId="49" fontId="17" fillId="13" borderId="3" xfId="2" applyNumberFormat="1" applyFont="1" applyFill="1" applyBorder="1" applyAlignment="1">
      <alignment horizontal="center" vertical="center"/>
    </xf>
    <xf numFmtId="49" fontId="17" fillId="13" borderId="34" xfId="2" applyNumberFormat="1" applyFont="1" applyFill="1" applyBorder="1" applyAlignment="1">
      <alignment horizontal="center" vertical="center"/>
    </xf>
    <xf numFmtId="10" fontId="17" fillId="13" borderId="13" xfId="2" applyNumberFormat="1" applyFont="1" applyFill="1" applyBorder="1" applyAlignment="1">
      <alignment horizontal="center" vertical="center"/>
    </xf>
    <xf numFmtId="10" fontId="17" fillId="13" borderId="3" xfId="2" applyNumberFormat="1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0" fontId="21" fillId="13" borderId="10" xfId="2" applyFont="1" applyFill="1" applyBorder="1" applyAlignment="1">
      <alignment horizontal="center" vertical="center"/>
    </xf>
    <xf numFmtId="0" fontId="21" fillId="13" borderId="11" xfId="2" applyFont="1" applyFill="1" applyBorder="1" applyAlignment="1">
      <alignment horizontal="center" vertical="center"/>
    </xf>
    <xf numFmtId="0" fontId="21" fillId="13" borderId="12" xfId="2" applyFont="1" applyFill="1" applyBorder="1" applyAlignment="1">
      <alignment horizontal="center" vertical="center"/>
    </xf>
    <xf numFmtId="0" fontId="21" fillId="13" borderId="13" xfId="2" applyFont="1" applyFill="1" applyBorder="1" applyAlignment="1">
      <alignment horizontal="center" vertical="center"/>
    </xf>
    <xf numFmtId="9" fontId="17" fillId="13" borderId="2" xfId="2" applyNumberFormat="1" applyFont="1" applyFill="1" applyBorder="1" applyAlignment="1">
      <alignment horizontal="center" vertical="center"/>
    </xf>
    <xf numFmtId="9" fontId="17" fillId="13" borderId="3" xfId="2" applyNumberFormat="1" applyFont="1" applyFill="1" applyBorder="1" applyAlignment="1">
      <alignment horizontal="center" vertical="center"/>
    </xf>
    <xf numFmtId="0" fontId="23" fillId="14" borderId="21" xfId="2" applyFont="1" applyFill="1" applyBorder="1" applyAlignment="1">
      <alignment horizontal="center" vertical="center"/>
    </xf>
    <xf numFmtId="0" fontId="23" fillId="14" borderId="22" xfId="2" applyFont="1" applyFill="1" applyBorder="1" applyAlignment="1">
      <alignment horizontal="center" vertical="center"/>
    </xf>
    <xf numFmtId="0" fontId="23" fillId="14" borderId="23" xfId="2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164" fontId="24" fillId="11" borderId="10" xfId="2" applyNumberFormat="1" applyFont="1" applyFill="1" applyBorder="1" applyAlignment="1">
      <alignment horizontal="center" vertical="justify"/>
    </xf>
    <xf numFmtId="164" fontId="24" fillId="11" borderId="77" xfId="2" applyNumberFormat="1" applyFont="1" applyFill="1" applyBorder="1" applyAlignment="1">
      <alignment horizontal="center" vertical="justify"/>
    </xf>
    <xf numFmtId="164" fontId="24" fillId="11" borderId="11" xfId="2" applyNumberFormat="1" applyFont="1" applyFill="1" applyBorder="1" applyAlignment="1">
      <alignment horizontal="center" vertical="justify"/>
    </xf>
    <xf numFmtId="164" fontId="24" fillId="11" borderId="7" xfId="2" applyNumberFormat="1" applyFont="1" applyFill="1" applyBorder="1" applyAlignment="1">
      <alignment horizontal="center" vertical="justify"/>
    </xf>
    <xf numFmtId="164" fontId="24" fillId="11" borderId="0" xfId="2" applyNumberFormat="1" applyFont="1" applyFill="1" applyBorder="1" applyAlignment="1">
      <alignment horizontal="center" vertical="justify"/>
    </xf>
    <xf numFmtId="164" fontId="24" fillId="11" borderId="24" xfId="2" applyNumberFormat="1" applyFont="1" applyFill="1" applyBorder="1" applyAlignment="1">
      <alignment horizontal="center" vertical="justify"/>
    </xf>
    <xf numFmtId="164" fontId="24" fillId="11" borderId="78" xfId="2" applyNumberFormat="1" applyFont="1" applyFill="1" applyBorder="1" applyAlignment="1">
      <alignment horizontal="center" vertical="justify"/>
    </xf>
    <xf numFmtId="164" fontId="24" fillId="11" borderId="79" xfId="2" applyNumberFormat="1" applyFont="1" applyFill="1" applyBorder="1" applyAlignment="1">
      <alignment horizontal="center" vertical="justify"/>
    </xf>
    <xf numFmtId="164" fontId="24" fillId="11" borderId="80" xfId="2" applyNumberFormat="1" applyFont="1" applyFill="1" applyBorder="1" applyAlignment="1">
      <alignment horizontal="center" vertical="justify"/>
    </xf>
    <xf numFmtId="164" fontId="17" fillId="11" borderId="8" xfId="2" applyNumberFormat="1" applyFont="1" applyFill="1" applyBorder="1" applyAlignment="1">
      <alignment horizontal="left" vertical="center"/>
    </xf>
    <xf numFmtId="164" fontId="17" fillId="11" borderId="9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right" vertical="center"/>
    </xf>
    <xf numFmtId="1" fontId="17" fillId="13" borderId="2" xfId="2" applyNumberFormat="1" applyFont="1" applyFill="1" applyBorder="1" applyAlignment="1">
      <alignment horizontal="center" vertical="center"/>
    </xf>
    <xf numFmtId="1" fontId="17" fillId="13" borderId="10" xfId="2" applyNumberFormat="1" applyFont="1" applyFill="1" applyBorder="1" applyAlignment="1">
      <alignment horizontal="center" vertical="center"/>
    </xf>
    <xf numFmtId="49" fontId="17" fillId="13" borderId="26" xfId="2" applyNumberFormat="1" applyFont="1" applyFill="1" applyBorder="1" applyAlignment="1">
      <alignment horizontal="center" vertical="center"/>
    </xf>
    <xf numFmtId="49" fontId="17" fillId="13" borderId="2" xfId="2" applyNumberFormat="1" applyFont="1" applyFill="1" applyBorder="1" applyAlignment="1">
      <alignment horizontal="center" vertical="center"/>
    </xf>
    <xf numFmtId="49" fontId="17" fillId="13" borderId="27" xfId="2" applyNumberFormat="1" applyFont="1" applyFill="1" applyBorder="1" applyAlignment="1">
      <alignment horizontal="center" vertical="center"/>
    </xf>
    <xf numFmtId="10" fontId="17" fillId="13" borderId="11" xfId="2" applyNumberFormat="1" applyFont="1" applyFill="1" applyBorder="1" applyAlignment="1">
      <alignment horizontal="center" vertical="center"/>
    </xf>
    <xf numFmtId="10" fontId="17" fillId="13" borderId="2" xfId="2" applyNumberFormat="1" applyFont="1" applyFill="1" applyBorder="1" applyAlignment="1">
      <alignment horizontal="center" vertical="center"/>
    </xf>
    <xf numFmtId="49" fontId="17" fillId="13" borderId="40" xfId="2" applyNumberFormat="1" applyFont="1" applyFill="1" applyBorder="1" applyAlignment="1">
      <alignment horizontal="center" vertical="center" wrapText="1"/>
    </xf>
    <xf numFmtId="49" fontId="17" fillId="13" borderId="42" xfId="2" applyNumberFormat="1" applyFont="1" applyFill="1" applyBorder="1" applyAlignment="1">
      <alignment horizontal="center" vertical="center" wrapText="1"/>
    </xf>
    <xf numFmtId="49" fontId="17" fillId="13" borderId="12" xfId="2" applyNumberFormat="1" applyFont="1" applyFill="1" applyBorder="1" applyAlignment="1">
      <alignment horizontal="center" vertical="center" wrapText="1"/>
    </xf>
    <xf numFmtId="49" fontId="17" fillId="13" borderId="13" xfId="2" applyNumberFormat="1" applyFont="1" applyFill="1" applyBorder="1" applyAlignment="1">
      <alignment horizontal="center" vertical="center" wrapText="1"/>
    </xf>
    <xf numFmtId="0" fontId="11" fillId="10" borderId="15" xfId="2" quotePrefix="1" applyFont="1" applyFill="1" applyBorder="1" applyAlignment="1">
      <alignment horizontal="center" vertical="center" wrapText="1"/>
    </xf>
    <xf numFmtId="0" fontId="11" fillId="10" borderId="16" xfId="2" applyFont="1" applyFill="1" applyBorder="1" applyAlignment="1">
      <alignment horizontal="center" vertical="center" wrapText="1"/>
    </xf>
    <xf numFmtId="0" fontId="11" fillId="10" borderId="18" xfId="2" applyFont="1" applyFill="1" applyBorder="1" applyAlignment="1">
      <alignment horizontal="center" vertical="center" wrapText="1"/>
    </xf>
    <xf numFmtId="0" fontId="11" fillId="10" borderId="19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164" fontId="16" fillId="11" borderId="46" xfId="2" applyNumberFormat="1" applyFont="1" applyFill="1" applyBorder="1" applyAlignment="1">
      <alignment horizontal="center" vertical="center"/>
    </xf>
    <xf numFmtId="164" fontId="16" fillId="11" borderId="43" xfId="2" applyNumberFormat="1" applyFont="1" applyFill="1" applyBorder="1" applyAlignment="1">
      <alignment horizontal="center" vertical="center"/>
    </xf>
    <xf numFmtId="164" fontId="16" fillId="11" borderId="47" xfId="2" applyNumberFormat="1" applyFont="1" applyFill="1" applyBorder="1" applyAlignment="1">
      <alignment horizontal="center" vertical="center"/>
    </xf>
    <xf numFmtId="14" fontId="17" fillId="11" borderId="8" xfId="2" applyNumberFormat="1" applyFont="1" applyFill="1" applyBorder="1" applyAlignment="1">
      <alignment horizontal="center" vertical="center"/>
    </xf>
    <xf numFmtId="14" fontId="17" fillId="11" borderId="9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top" wrapText="1"/>
    </xf>
    <xf numFmtId="44" fontId="1" fillId="19" borderId="7" xfId="1" applyFont="1" applyFill="1" applyBorder="1" applyAlignment="1">
      <alignment horizontal="right" vertical="top"/>
    </xf>
    <xf numFmtId="44" fontId="1" fillId="19" borderId="24" xfId="1" applyFont="1" applyFill="1" applyBorder="1" applyAlignment="1">
      <alignment horizontal="right" vertical="top"/>
    </xf>
    <xf numFmtId="44" fontId="2" fillId="20" borderId="12" xfId="0" applyNumberFormat="1" applyFont="1" applyFill="1" applyBorder="1" applyAlignment="1">
      <alignment vertical="center"/>
    </xf>
    <xf numFmtId="44" fontId="2" fillId="20" borderId="13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top" wrapText="1"/>
    </xf>
    <xf numFmtId="0" fontId="9" fillId="3" borderId="42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3" borderId="47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right"/>
    </xf>
    <xf numFmtId="0" fontId="9" fillId="3" borderId="43" xfId="0" applyFont="1" applyFill="1" applyBorder="1" applyAlignment="1">
      <alignment horizontal="right"/>
    </xf>
    <xf numFmtId="0" fontId="9" fillId="3" borderId="47" xfId="0" applyFont="1" applyFill="1" applyBorder="1" applyAlignment="1">
      <alignment horizontal="right"/>
    </xf>
    <xf numFmtId="0" fontId="9" fillId="3" borderId="46" xfId="0" applyFont="1" applyFill="1" applyBorder="1" applyAlignment="1">
      <alignment horizontal="right" vertical="center"/>
    </xf>
    <xf numFmtId="0" fontId="9" fillId="3" borderId="43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right" vertical="center"/>
    </xf>
    <xf numFmtId="0" fontId="1" fillId="7" borderId="39" xfId="0" applyFont="1" applyFill="1" applyBorder="1" applyAlignment="1" applyProtection="1">
      <alignment horizontal="center" vertical="center"/>
    </xf>
    <xf numFmtId="1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16" borderId="65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right" wrapText="1"/>
    </xf>
    <xf numFmtId="0" fontId="2" fillId="3" borderId="43" xfId="0" applyFont="1" applyFill="1" applyBorder="1" applyAlignment="1">
      <alignment horizontal="right" wrapText="1"/>
    </xf>
    <xf numFmtId="0" fontId="2" fillId="3" borderId="47" xfId="0" applyFont="1" applyFill="1" applyBorder="1" applyAlignment="1">
      <alignment horizontal="right" wrapText="1"/>
    </xf>
    <xf numFmtId="44" fontId="1" fillId="19" borderId="40" xfId="1" applyFont="1" applyFill="1" applyBorder="1" applyAlignment="1">
      <alignment horizontal="center" vertical="center"/>
    </xf>
    <xf numFmtId="44" fontId="1" fillId="19" borderId="42" xfId="1" applyFont="1" applyFill="1" applyBorder="1" applyAlignment="1">
      <alignment horizontal="center" vertical="center"/>
    </xf>
    <xf numFmtId="0" fontId="2" fillId="17" borderId="66" xfId="0" applyFont="1" applyFill="1" applyBorder="1" applyAlignment="1">
      <alignment horizontal="center" vertical="center" wrapText="1"/>
    </xf>
    <xf numFmtId="0" fontId="2" fillId="17" borderId="68" xfId="0" applyFont="1" applyFill="1" applyBorder="1" applyAlignment="1">
      <alignment horizontal="center" vertical="center" wrapText="1"/>
    </xf>
    <xf numFmtId="0" fontId="42" fillId="13" borderId="0" xfId="2" applyFont="1" applyFill="1" applyBorder="1" applyAlignment="1">
      <alignment horizontal="left" vertical="top" wrapText="1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</cellXfs>
  <cellStyles count="5"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</xdr:row>
      <xdr:rowOff>168089</xdr:rowOff>
    </xdr:from>
    <xdr:to>
      <xdr:col>11</xdr:col>
      <xdr:colOff>766545</xdr:colOff>
      <xdr:row>2</xdr:row>
      <xdr:rowOff>613043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339814" y="556709"/>
          <a:ext cx="6271771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284655</xdr:colOff>
      <xdr:row>2</xdr:row>
      <xdr:rowOff>208018</xdr:rowOff>
    </xdr:from>
    <xdr:to>
      <xdr:col>13</xdr:col>
      <xdr:colOff>350191</xdr:colOff>
      <xdr:row>2</xdr:row>
      <xdr:rowOff>630293</xdr:rowOff>
    </xdr:to>
    <xdr:pic>
      <xdr:nvPicPr>
        <xdr:cNvPr id="5" name="Imagem 4" descr="C:\Users\Margarida\Desktop\LogoProbas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3103" y="591208"/>
          <a:ext cx="963295" cy="42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0"/>
  <sheetViews>
    <sheetView showGridLines="0" zoomScale="87" zoomScaleNormal="87" zoomScaleSheetLayoutView="99" workbookViewId="0">
      <selection activeCell="N18" sqref="N18:P18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4" width="13.42578125" customWidth="1"/>
    <col min="15" max="15" width="21.71093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25"/>
  </cols>
  <sheetData>
    <row r="1" spans="2:26" ht="15.75" thickBot="1" x14ac:dyDescent="0.3"/>
    <row r="2" spans="2:26" ht="15.6" customHeight="1" thickTop="1" x14ac:dyDescent="0.25">
      <c r="B2" s="224" t="s">
        <v>181</v>
      </c>
      <c r="C2" s="225"/>
      <c r="D2" s="225"/>
      <c r="E2" s="225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W2" s="29"/>
      <c r="X2" s="29"/>
      <c r="Y2" s="29"/>
    </row>
    <row r="3" spans="2:26" ht="73.900000000000006" customHeight="1" thickBot="1" x14ac:dyDescent="0.3">
      <c r="B3" s="226"/>
      <c r="C3" s="227"/>
      <c r="D3" s="227"/>
      <c r="E3" s="227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W3" s="33"/>
      <c r="X3" s="33"/>
      <c r="Y3" s="33"/>
    </row>
    <row r="4" spans="2:26" ht="15.75" thickTop="1" x14ac:dyDescent="0.25">
      <c r="B4" s="34"/>
      <c r="W4" s="33"/>
      <c r="X4" s="33"/>
      <c r="Y4" s="33"/>
    </row>
    <row r="5" spans="2:26" ht="36" customHeight="1" x14ac:dyDescent="0.25">
      <c r="B5" s="228" t="s">
        <v>182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30"/>
      <c r="W5" s="33"/>
      <c r="X5" s="33"/>
      <c r="Y5" s="33"/>
    </row>
    <row r="6" spans="2:26" x14ac:dyDescent="0.25">
      <c r="W6" s="33"/>
      <c r="X6" s="33"/>
      <c r="Y6" s="33"/>
    </row>
    <row r="7" spans="2:26" x14ac:dyDescent="0.25">
      <c r="W7" s="33"/>
      <c r="X7" s="33"/>
      <c r="Y7" s="33"/>
    </row>
    <row r="8" spans="2:26" ht="27.75" customHeight="1" x14ac:dyDescent="0.25">
      <c r="B8" s="189" t="s">
        <v>183</v>
      </c>
      <c r="C8" s="189"/>
      <c r="D8" s="231"/>
      <c r="E8" s="232"/>
      <c r="F8" s="232"/>
      <c r="G8" s="232"/>
      <c r="H8" s="232"/>
      <c r="I8" s="232"/>
      <c r="J8" s="232"/>
      <c r="K8" s="232"/>
      <c r="L8" s="232"/>
      <c r="M8" s="232"/>
      <c r="N8" s="233"/>
      <c r="O8" s="35" t="s">
        <v>184</v>
      </c>
      <c r="P8" s="231"/>
      <c r="Q8" s="233"/>
      <c r="R8" s="36"/>
      <c r="S8" s="36"/>
      <c r="W8" s="33"/>
      <c r="X8" s="33"/>
      <c r="Y8" s="33"/>
    </row>
    <row r="9" spans="2:26" x14ac:dyDescent="0.25">
      <c r="W9" s="33"/>
      <c r="X9" s="33"/>
      <c r="Y9" s="33"/>
    </row>
    <row r="10" spans="2:26" ht="20.45" customHeight="1" x14ac:dyDescent="0.25">
      <c r="B10" s="189" t="s">
        <v>185</v>
      </c>
      <c r="C10" s="189"/>
      <c r="D10" s="209"/>
      <c r="E10" s="210"/>
      <c r="G10" s="189" t="s">
        <v>186</v>
      </c>
      <c r="H10" s="189"/>
      <c r="I10" s="209"/>
      <c r="J10" s="210"/>
      <c r="L10" s="37"/>
      <c r="M10" s="211" t="s">
        <v>187</v>
      </c>
      <c r="N10" s="211"/>
      <c r="O10" s="212"/>
      <c r="P10" s="234"/>
      <c r="Q10" s="235"/>
      <c r="T10" s="38"/>
      <c r="W10" s="39"/>
      <c r="X10" s="39"/>
      <c r="Y10" s="39"/>
    </row>
    <row r="11" spans="2:26" ht="20.45" customHeight="1" x14ac:dyDescent="0.25">
      <c r="B11" s="40"/>
      <c r="C11" s="40"/>
      <c r="D11" s="40"/>
      <c r="E11" s="40"/>
      <c r="F11" s="40"/>
      <c r="G11" s="34"/>
      <c r="H11" s="40"/>
      <c r="I11" s="40"/>
      <c r="J11" s="40"/>
      <c r="K11" s="40"/>
      <c r="L11" s="40"/>
      <c r="M11" s="37"/>
      <c r="W11" s="39"/>
      <c r="X11" s="39"/>
      <c r="Y11" s="39"/>
    </row>
    <row r="12" spans="2:26" s="44" customFormat="1" x14ac:dyDescent="0.25">
      <c r="B12" s="41"/>
      <c r="C12" s="41"/>
      <c r="D12" s="42" t="s">
        <v>188</v>
      </c>
      <c r="E12" s="42" t="s">
        <v>189</v>
      </c>
      <c r="F12" s="41"/>
      <c r="G12" s="41"/>
      <c r="H12" s="41"/>
      <c r="I12" s="41"/>
      <c r="J12" s="43" t="s">
        <v>190</v>
      </c>
      <c r="K12" s="43" t="s">
        <v>191</v>
      </c>
      <c r="L12" s="41"/>
      <c r="M12" s="41"/>
      <c r="N12" s="41"/>
      <c r="O12" s="41"/>
      <c r="P12" s="41"/>
      <c r="Q12" s="41"/>
      <c r="R12"/>
      <c r="T12" s="38"/>
      <c r="U12" s="38"/>
      <c r="V12" s="38"/>
      <c r="W12" s="45"/>
      <c r="X12" s="45"/>
      <c r="Y12" s="45"/>
      <c r="Z12" s="38"/>
    </row>
    <row r="13" spans="2:26" s="44" customFormat="1" ht="37.5" customHeight="1" x14ac:dyDescent="0.25">
      <c r="B13" s="236" t="s">
        <v>192</v>
      </c>
      <c r="C13" s="236"/>
      <c r="D13" s="104"/>
      <c r="E13" s="104"/>
      <c r="F13" s="41"/>
      <c r="G13" s="41"/>
      <c r="H13" s="236" t="s">
        <v>193</v>
      </c>
      <c r="I13" s="236"/>
      <c r="J13" s="104"/>
      <c r="K13" s="104"/>
      <c r="L13" s="41"/>
      <c r="M13" s="41"/>
      <c r="N13" s="41"/>
      <c r="O13" s="41"/>
      <c r="P13" s="41"/>
      <c r="Q13" s="41"/>
      <c r="R13"/>
      <c r="T13" s="38"/>
      <c r="U13" s="38"/>
      <c r="V13" s="38"/>
      <c r="W13" s="38"/>
      <c r="X13" s="38"/>
      <c r="Y13" s="38"/>
      <c r="Z13" s="38"/>
    </row>
    <row r="14" spans="2:26" s="44" customFormat="1" ht="15" customHeight="1" x14ac:dyDescent="0.25">
      <c r="B14" s="41"/>
      <c r="C14" s="41"/>
      <c r="D14" s="41"/>
      <c r="E14" s="41"/>
      <c r="F14" s="41"/>
      <c r="G14" s="41"/>
      <c r="H14" s="41"/>
      <c r="I14" s="41"/>
      <c r="J14" s="237" t="s">
        <v>194</v>
      </c>
      <c r="K14" s="237"/>
      <c r="L14" s="237"/>
      <c r="M14" s="237"/>
      <c r="N14" s="237"/>
      <c r="O14" s="237"/>
      <c r="P14" s="237"/>
      <c r="Q14" s="237"/>
      <c r="R14"/>
      <c r="T14" s="38"/>
      <c r="U14" s="38"/>
      <c r="V14" s="38"/>
      <c r="W14" s="38"/>
      <c r="X14" s="38"/>
      <c r="Y14" s="38"/>
      <c r="Z14" s="38"/>
    </row>
    <row r="15" spans="2:26" s="44" customFormat="1" x14ac:dyDescent="0.25">
      <c r="B15" s="41"/>
      <c r="C15" s="41"/>
      <c r="D15" s="41"/>
      <c r="E15" s="41"/>
      <c r="F15" s="41"/>
      <c r="G15" s="41"/>
      <c r="H15" s="41"/>
      <c r="I15" s="41"/>
      <c r="J15" s="237"/>
      <c r="K15" s="237"/>
      <c r="L15" s="237"/>
      <c r="M15" s="237"/>
      <c r="N15" s="237"/>
      <c r="O15" s="237"/>
      <c r="P15" s="237"/>
      <c r="Q15" s="237"/>
      <c r="R15"/>
      <c r="T15" s="38"/>
      <c r="U15" s="38"/>
      <c r="V15" s="38"/>
      <c r="W15" s="38"/>
      <c r="X15" s="38"/>
      <c r="Y15" s="38"/>
      <c r="Z15" s="38"/>
    </row>
    <row r="16" spans="2:26" ht="34.5" customHeight="1" x14ac:dyDescent="0.25">
      <c r="B16" s="40"/>
      <c r="C16" s="188" t="s">
        <v>195</v>
      </c>
      <c r="D16" s="188"/>
      <c r="E16" s="189" t="s">
        <v>196</v>
      </c>
      <c r="F16" s="189"/>
      <c r="G16" s="189"/>
      <c r="H16" s="189"/>
      <c r="I16" s="189"/>
      <c r="J16" s="189"/>
      <c r="K16" s="189"/>
      <c r="L16" s="189"/>
      <c r="M16" s="189"/>
      <c r="N16" s="189" t="s">
        <v>197</v>
      </c>
      <c r="O16" s="189"/>
      <c r="P16" s="189"/>
      <c r="Q16" s="46"/>
    </row>
    <row r="17" spans="2:19" ht="34.5" customHeight="1" x14ac:dyDescent="0.25">
      <c r="B17" s="40"/>
      <c r="C17" s="213"/>
      <c r="D17" s="214"/>
      <c r="E17" s="215"/>
      <c r="F17" s="216"/>
      <c r="G17" s="216"/>
      <c r="H17" s="216"/>
      <c r="I17" s="216"/>
      <c r="J17" s="216"/>
      <c r="K17" s="216"/>
      <c r="L17" s="216"/>
      <c r="M17" s="217"/>
      <c r="N17" s="218"/>
      <c r="O17" s="218"/>
      <c r="P17" s="219"/>
      <c r="Q17" s="46"/>
    </row>
    <row r="18" spans="2:19" ht="34.5" customHeight="1" x14ac:dyDescent="0.25">
      <c r="B18" s="40"/>
      <c r="C18" s="173"/>
      <c r="D18" s="174"/>
      <c r="E18" s="175"/>
      <c r="F18" s="176"/>
      <c r="G18" s="176"/>
      <c r="H18" s="176"/>
      <c r="I18" s="176"/>
      <c r="J18" s="176"/>
      <c r="K18" s="176"/>
      <c r="L18" s="176"/>
      <c r="M18" s="177"/>
      <c r="N18" s="178"/>
      <c r="O18" s="178"/>
      <c r="P18" s="179"/>
      <c r="Q18" s="46"/>
    </row>
    <row r="19" spans="2:19" ht="34.5" customHeight="1" x14ac:dyDescent="0.25">
      <c r="B19" s="40"/>
      <c r="C19" s="181"/>
      <c r="D19" s="182"/>
      <c r="E19" s="183"/>
      <c r="F19" s="184"/>
      <c r="G19" s="184"/>
      <c r="H19" s="184"/>
      <c r="I19" s="184"/>
      <c r="J19" s="184"/>
      <c r="K19" s="184"/>
      <c r="L19" s="184"/>
      <c r="M19" s="185"/>
      <c r="N19" s="186"/>
      <c r="O19" s="186"/>
      <c r="P19" s="187"/>
      <c r="Q19" s="46"/>
    </row>
    <row r="20" spans="2:19" ht="30.75" customHeight="1" x14ac:dyDescent="0.25"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47"/>
    </row>
    <row r="21" spans="2:19" ht="34.5" customHeight="1" x14ac:dyDescent="0.25">
      <c r="B21" s="40"/>
      <c r="C21" s="188" t="s">
        <v>198</v>
      </c>
      <c r="D21" s="188"/>
      <c r="E21" s="48"/>
      <c r="F21" s="48"/>
      <c r="G21" s="48"/>
      <c r="H21" s="48"/>
      <c r="I21" s="48"/>
      <c r="J21" s="48"/>
      <c r="K21" s="48"/>
      <c r="L21" s="48"/>
      <c r="M21" s="48"/>
      <c r="N21" s="189"/>
      <c r="O21" s="189"/>
      <c r="P21" s="189"/>
      <c r="Q21" s="47"/>
    </row>
    <row r="22" spans="2:19" ht="34.5" customHeight="1" x14ac:dyDescent="0.25">
      <c r="B22" s="40"/>
      <c r="C22" s="190" t="s">
        <v>199</v>
      </c>
      <c r="D22" s="191"/>
      <c r="E22" s="106" t="s">
        <v>200</v>
      </c>
      <c r="F22" s="106"/>
      <c r="G22" s="105" t="s">
        <v>275</v>
      </c>
      <c r="H22" s="48"/>
      <c r="I22" s="190" t="s">
        <v>201</v>
      </c>
      <c r="J22" s="191"/>
      <c r="K22" s="220"/>
      <c r="L22" s="221"/>
      <c r="M22" s="48"/>
      <c r="N22" s="190" t="s">
        <v>202</v>
      </c>
      <c r="O22" s="191"/>
      <c r="P22" s="194"/>
      <c r="Q22" s="46"/>
      <c r="S22" s="44"/>
    </row>
    <row r="23" spans="2:19" ht="34.5" customHeight="1" x14ac:dyDescent="0.25">
      <c r="B23" s="40"/>
      <c r="C23" s="192"/>
      <c r="D23" s="193"/>
      <c r="E23" s="106" t="s">
        <v>203</v>
      </c>
      <c r="F23" s="106"/>
      <c r="G23" s="105" t="s">
        <v>275</v>
      </c>
      <c r="H23" s="48"/>
      <c r="I23" s="192"/>
      <c r="J23" s="193"/>
      <c r="K23" s="222"/>
      <c r="L23" s="223"/>
      <c r="M23" s="48"/>
      <c r="N23" s="192"/>
      <c r="O23" s="193"/>
      <c r="P23" s="195"/>
      <c r="Q23" s="46"/>
      <c r="S23" s="44"/>
    </row>
    <row r="24" spans="2:19" ht="30.75" customHeight="1" x14ac:dyDescent="0.25">
      <c r="C24" s="49" t="s">
        <v>204</v>
      </c>
      <c r="J24" s="50"/>
      <c r="K24" s="50"/>
      <c r="L24" s="50"/>
      <c r="M24" s="50"/>
      <c r="N24" s="50"/>
      <c r="O24" s="50"/>
      <c r="P24" s="50"/>
      <c r="Q24" s="50"/>
    </row>
    <row r="25" spans="2:19" x14ac:dyDescent="0.25">
      <c r="B25" s="196" t="s">
        <v>205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8"/>
    </row>
    <row r="26" spans="2:19" ht="57" customHeight="1" x14ac:dyDescent="0.25">
      <c r="B26" s="199" t="s">
        <v>206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</row>
    <row r="27" spans="2:19" ht="15" customHeight="1" x14ac:dyDescent="0.25"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2"/>
    </row>
    <row r="28" spans="2:19" x14ac:dyDescent="0.25"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</row>
    <row r="29" spans="2:19" x14ac:dyDescent="0.25"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5"/>
    </row>
    <row r="30" spans="2:19" x14ac:dyDescent="0.25"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5"/>
    </row>
    <row r="31" spans="2:19" x14ac:dyDescent="0.25"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5"/>
    </row>
    <row r="32" spans="2:19" x14ac:dyDescent="0.25"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</row>
    <row r="33" spans="2:17" x14ac:dyDescent="0.25"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</row>
    <row r="34" spans="2:17" x14ac:dyDescent="0.25">
      <c r="B34" s="203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</row>
    <row r="35" spans="2:17" x14ac:dyDescent="0.25"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</row>
    <row r="36" spans="2:17" x14ac:dyDescent="0.25">
      <c r="B36" s="203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5"/>
    </row>
    <row r="37" spans="2:17" x14ac:dyDescent="0.25">
      <c r="B37" s="203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5"/>
    </row>
    <row r="38" spans="2:17" x14ac:dyDescent="0.25">
      <c r="B38" s="203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5"/>
    </row>
    <row r="39" spans="2:17" x14ac:dyDescent="0.25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5"/>
    </row>
    <row r="40" spans="2:17" x14ac:dyDescent="0.25"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5"/>
    </row>
    <row r="41" spans="2:17" x14ac:dyDescent="0.25">
      <c r="B41" s="203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5"/>
    </row>
    <row r="42" spans="2:17" x14ac:dyDescent="0.25">
      <c r="B42" s="203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5"/>
    </row>
    <row r="43" spans="2:17" x14ac:dyDescent="0.25">
      <c r="B43" s="203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5"/>
    </row>
    <row r="44" spans="2:17" x14ac:dyDescent="0.25"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5"/>
    </row>
    <row r="45" spans="2:17" x14ac:dyDescent="0.25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5"/>
    </row>
    <row r="46" spans="2:17" x14ac:dyDescent="0.25">
      <c r="B46" s="203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5"/>
    </row>
    <row r="47" spans="2:17" x14ac:dyDescent="0.25"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5"/>
    </row>
    <row r="48" spans="2:17" x14ac:dyDescent="0.25"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5"/>
    </row>
    <row r="49" spans="2:17" x14ac:dyDescent="0.25"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5"/>
    </row>
    <row r="50" spans="2:17" x14ac:dyDescent="0.25">
      <c r="B50" s="203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5"/>
    </row>
    <row r="51" spans="2:17" x14ac:dyDescent="0.25">
      <c r="B51" s="203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5"/>
    </row>
    <row r="52" spans="2:17" x14ac:dyDescent="0.25">
      <c r="B52" s="203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5"/>
    </row>
    <row r="53" spans="2:17" x14ac:dyDescent="0.25"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5"/>
    </row>
    <row r="54" spans="2:17" x14ac:dyDescent="0.25">
      <c r="B54" s="203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5"/>
    </row>
    <row r="55" spans="2:17" x14ac:dyDescent="0.25"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5"/>
    </row>
    <row r="56" spans="2:17" x14ac:dyDescent="0.25">
      <c r="B56" s="203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5"/>
    </row>
    <row r="57" spans="2:17" x14ac:dyDescent="0.25">
      <c r="B57" s="203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5"/>
    </row>
    <row r="58" spans="2:17" ht="13.15" customHeight="1" x14ac:dyDescent="0.25">
      <c r="B58" s="20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8"/>
    </row>
    <row r="59" spans="2:17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51"/>
      <c r="Q59" s="51"/>
    </row>
    <row r="60" spans="2:17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52"/>
    </row>
    <row r="61" spans="2:17" ht="30.75" customHeight="1" x14ac:dyDescent="0.25">
      <c r="B61" s="158" t="s">
        <v>207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</row>
    <row r="62" spans="2:17" ht="11.25" customHeight="1" x14ac:dyDescent="0.2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2:17" ht="60" customHeight="1" x14ac:dyDescent="0.25">
      <c r="B63" s="180" t="s">
        <v>208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</row>
    <row r="64" spans="2:17" ht="15" customHeight="1" x14ac:dyDescent="0.25">
      <c r="B64" s="143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5"/>
    </row>
    <row r="65" spans="2:17" x14ac:dyDescent="0.25">
      <c r="B65" s="146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8"/>
    </row>
    <row r="66" spans="2:17" x14ac:dyDescent="0.25">
      <c r="B66" s="146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8"/>
    </row>
    <row r="67" spans="2:17" x14ac:dyDescent="0.25"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8"/>
    </row>
    <row r="68" spans="2:17" x14ac:dyDescent="0.25">
      <c r="B68" s="146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8"/>
    </row>
    <row r="69" spans="2:17" x14ac:dyDescent="0.25">
      <c r="B69" s="146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8"/>
    </row>
    <row r="70" spans="2:17" x14ac:dyDescent="0.25">
      <c r="B70" s="146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8"/>
    </row>
    <row r="71" spans="2:17" x14ac:dyDescent="0.25"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8"/>
    </row>
    <row r="72" spans="2:17" x14ac:dyDescent="0.25"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8"/>
    </row>
    <row r="73" spans="2:17" x14ac:dyDescent="0.25">
      <c r="B73" s="146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8"/>
    </row>
    <row r="74" spans="2:17" x14ac:dyDescent="0.25">
      <c r="B74" s="146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8"/>
    </row>
    <row r="75" spans="2:17" x14ac:dyDescent="0.25">
      <c r="B75" s="146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8"/>
    </row>
    <row r="76" spans="2:17" x14ac:dyDescent="0.25">
      <c r="B76" s="146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8"/>
    </row>
    <row r="77" spans="2:17" x14ac:dyDescent="0.25"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</row>
    <row r="78" spans="2:17" x14ac:dyDescent="0.25">
      <c r="B78" s="146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8"/>
    </row>
    <row r="79" spans="2:17" x14ac:dyDescent="0.25">
      <c r="B79" s="146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8"/>
    </row>
    <row r="80" spans="2:17" x14ac:dyDescent="0.25">
      <c r="B80" s="146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8"/>
    </row>
    <row r="81" spans="2:17" x14ac:dyDescent="0.25"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8"/>
    </row>
    <row r="82" spans="2:17" x14ac:dyDescent="0.25">
      <c r="B82" s="146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8"/>
    </row>
    <row r="83" spans="2:17" x14ac:dyDescent="0.25"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8"/>
    </row>
    <row r="84" spans="2:17" x14ac:dyDescent="0.25">
      <c r="B84" s="146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8"/>
    </row>
    <row r="85" spans="2:17" x14ac:dyDescent="0.25"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8"/>
    </row>
    <row r="86" spans="2:17" x14ac:dyDescent="0.2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8"/>
    </row>
    <row r="87" spans="2:17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8"/>
    </row>
    <row r="88" spans="2:17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8"/>
    </row>
    <row r="89" spans="2:17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8"/>
    </row>
    <row r="90" spans="2:17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8"/>
    </row>
    <row r="91" spans="2:17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8"/>
    </row>
    <row r="92" spans="2:17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8"/>
    </row>
    <row r="93" spans="2:17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8"/>
    </row>
    <row r="94" spans="2:17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8"/>
    </row>
    <row r="95" spans="2:17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8"/>
    </row>
    <row r="96" spans="2:17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8"/>
    </row>
    <row r="97" spans="2:26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8"/>
    </row>
    <row r="98" spans="2:26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8"/>
    </row>
    <row r="99" spans="2:26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8"/>
    </row>
    <row r="100" spans="2:26" x14ac:dyDescent="0.25">
      <c r="B100" s="146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8"/>
    </row>
    <row r="101" spans="2:26" x14ac:dyDescent="0.25">
      <c r="B101" s="146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8"/>
    </row>
    <row r="102" spans="2:26" x14ac:dyDescent="0.25">
      <c r="B102" s="146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8"/>
    </row>
    <row r="103" spans="2:26" x14ac:dyDescent="0.25">
      <c r="B103" s="146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8"/>
    </row>
    <row r="104" spans="2:26" x14ac:dyDescent="0.25">
      <c r="B104" s="146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8"/>
    </row>
    <row r="105" spans="2:26" x14ac:dyDescent="0.25">
      <c r="B105" s="146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8"/>
    </row>
    <row r="106" spans="2:26" x14ac:dyDescent="0.25">
      <c r="B106" s="149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1"/>
    </row>
    <row r="108" spans="2:26" x14ac:dyDescent="0.25">
      <c r="B108" s="53"/>
      <c r="C108" s="54"/>
      <c r="D108" s="54"/>
      <c r="E108" s="54"/>
      <c r="F108" s="54"/>
      <c r="G108" s="54"/>
      <c r="H108" s="54"/>
      <c r="I108" s="54"/>
      <c r="K108" s="8"/>
      <c r="L108" s="55"/>
      <c r="M108" s="55"/>
      <c r="N108" s="55"/>
      <c r="O108" s="55"/>
      <c r="P108" s="55"/>
      <c r="Q108" s="55"/>
      <c r="R108" s="55"/>
    </row>
    <row r="109" spans="2:26" s="59" customFormat="1" ht="45" customHeight="1" x14ac:dyDescent="0.25">
      <c r="B109" s="56" t="s">
        <v>274</v>
      </c>
      <c r="C109" s="168" t="s">
        <v>209</v>
      </c>
      <c r="D109" s="169"/>
      <c r="E109" s="169"/>
      <c r="F109" s="169"/>
      <c r="G109" s="169"/>
      <c r="H109" s="170"/>
      <c r="I109" s="56" t="s">
        <v>210</v>
      </c>
      <c r="J109" s="57" t="s">
        <v>211</v>
      </c>
      <c r="K109" s="58"/>
      <c r="L109" s="171" t="s">
        <v>212</v>
      </c>
      <c r="M109" s="171"/>
      <c r="N109" s="171"/>
      <c r="O109" s="171"/>
      <c r="P109" s="172"/>
      <c r="Q109" s="172"/>
      <c r="R109"/>
      <c r="S109"/>
      <c r="V109" s="60"/>
      <c r="W109" s="60"/>
      <c r="X109" s="60"/>
      <c r="Y109" s="60"/>
      <c r="Z109" s="60"/>
    </row>
    <row r="110" spans="2:26" x14ac:dyDescent="0.25">
      <c r="B110" s="61" t="s">
        <v>213</v>
      </c>
      <c r="C110" s="154"/>
      <c r="D110" s="155"/>
      <c r="E110" s="155"/>
      <c r="F110" s="155"/>
      <c r="G110" s="155"/>
      <c r="H110" s="156"/>
      <c r="I110" s="62"/>
      <c r="J110" s="63"/>
      <c r="K110" s="64"/>
      <c r="L110" s="64"/>
      <c r="M110" s="64"/>
      <c r="N110" s="64"/>
      <c r="O110" s="64"/>
      <c r="P110" s="64"/>
      <c r="T110" s="59"/>
      <c r="U110" s="59"/>
    </row>
    <row r="111" spans="2:26" ht="15" customHeight="1" x14ac:dyDescent="0.25">
      <c r="B111" s="61" t="s">
        <v>214</v>
      </c>
      <c r="C111" s="154"/>
      <c r="D111" s="155"/>
      <c r="E111" s="155"/>
      <c r="F111" s="155"/>
      <c r="G111" s="155"/>
      <c r="H111" s="156"/>
      <c r="I111" s="62"/>
      <c r="J111" s="63"/>
      <c r="K111" s="64"/>
      <c r="L111" s="166" t="s">
        <v>215</v>
      </c>
      <c r="M111" s="166"/>
      <c r="N111" s="166"/>
      <c r="O111" s="166"/>
      <c r="P111" s="167"/>
      <c r="Q111" s="167"/>
      <c r="T111" s="59"/>
      <c r="U111" s="59"/>
    </row>
    <row r="112" spans="2:26" ht="15" customHeight="1" x14ac:dyDescent="0.25">
      <c r="B112" s="61" t="s">
        <v>216</v>
      </c>
      <c r="C112" s="154"/>
      <c r="D112" s="155"/>
      <c r="E112" s="155"/>
      <c r="F112" s="155"/>
      <c r="G112" s="155"/>
      <c r="H112" s="156"/>
      <c r="I112" s="62"/>
      <c r="J112" s="63"/>
      <c r="K112" s="64"/>
      <c r="L112" s="166"/>
      <c r="M112" s="166"/>
      <c r="N112" s="166"/>
      <c r="O112" s="166"/>
      <c r="P112" s="167"/>
      <c r="Q112" s="167"/>
      <c r="T112" s="59"/>
      <c r="U112" s="59"/>
    </row>
    <row r="113" spans="2:26" ht="14.45" customHeight="1" x14ac:dyDescent="0.25">
      <c r="B113" s="61" t="s">
        <v>217</v>
      </c>
      <c r="C113" s="154"/>
      <c r="D113" s="155"/>
      <c r="E113" s="155"/>
      <c r="F113" s="155"/>
      <c r="G113" s="155"/>
      <c r="H113" s="156"/>
      <c r="I113" s="62"/>
      <c r="J113" s="63"/>
      <c r="K113" s="64"/>
      <c r="L113" s="166"/>
      <c r="M113" s="166"/>
      <c r="N113" s="166"/>
      <c r="O113" s="166"/>
      <c r="P113" s="167"/>
      <c r="Q113" s="167"/>
      <c r="T113" s="59"/>
      <c r="U113" s="59"/>
    </row>
    <row r="114" spans="2:26" ht="14.45" customHeight="1" x14ac:dyDescent="0.25">
      <c r="B114" s="61" t="s">
        <v>218</v>
      </c>
      <c r="C114" s="154"/>
      <c r="D114" s="155"/>
      <c r="E114" s="155"/>
      <c r="F114" s="155"/>
      <c r="G114" s="155"/>
      <c r="H114" s="156"/>
      <c r="I114" s="62"/>
      <c r="J114" s="63"/>
      <c r="K114" s="64"/>
      <c r="L114" s="164" t="s">
        <v>219</v>
      </c>
      <c r="M114" s="164"/>
      <c r="N114" s="164"/>
      <c r="O114" s="164"/>
      <c r="P114" s="164"/>
      <c r="Q114" s="164"/>
      <c r="T114" s="59"/>
      <c r="U114" s="59"/>
    </row>
    <row r="115" spans="2:26" ht="15" customHeight="1" x14ac:dyDescent="0.25">
      <c r="B115" s="61" t="s">
        <v>220</v>
      </c>
      <c r="C115" s="154"/>
      <c r="D115" s="155"/>
      <c r="E115" s="155"/>
      <c r="F115" s="155"/>
      <c r="G115" s="155"/>
      <c r="H115" s="156"/>
      <c r="I115" s="62"/>
      <c r="J115" s="63"/>
      <c r="K115" s="64"/>
      <c r="L115" s="165"/>
      <c r="M115" s="165"/>
      <c r="N115" s="165"/>
      <c r="O115" s="165"/>
      <c r="P115" s="165"/>
      <c r="Q115" s="165"/>
      <c r="T115" s="59"/>
      <c r="U115" s="59"/>
      <c r="Z115"/>
    </row>
    <row r="116" spans="2:26" ht="14.45" customHeight="1" x14ac:dyDescent="0.25">
      <c r="B116" s="61" t="s">
        <v>221</v>
      </c>
      <c r="C116" s="154"/>
      <c r="D116" s="155"/>
      <c r="E116" s="155"/>
      <c r="F116" s="155"/>
      <c r="G116" s="155"/>
      <c r="H116" s="156"/>
      <c r="I116" s="62"/>
      <c r="J116" s="63"/>
      <c r="K116" s="64"/>
      <c r="L116" s="165"/>
      <c r="M116" s="165"/>
      <c r="N116" s="165"/>
      <c r="O116" s="165"/>
      <c r="P116" s="165"/>
      <c r="Q116" s="165"/>
      <c r="S116" s="25"/>
      <c r="Z116"/>
    </row>
    <row r="117" spans="2:26" ht="15" customHeight="1" x14ac:dyDescent="0.25">
      <c r="B117" s="61" t="s">
        <v>222</v>
      </c>
      <c r="C117" s="154"/>
      <c r="D117" s="155"/>
      <c r="E117" s="155"/>
      <c r="F117" s="155"/>
      <c r="G117" s="155"/>
      <c r="H117" s="156"/>
      <c r="I117" s="62"/>
      <c r="J117" s="63"/>
      <c r="K117" s="64"/>
      <c r="L117" s="64"/>
      <c r="M117" s="64"/>
      <c r="N117" s="64"/>
      <c r="O117" s="157"/>
      <c r="P117" s="157"/>
      <c r="S117" s="25"/>
      <c r="Z117"/>
    </row>
    <row r="118" spans="2:26" ht="15" customHeight="1" x14ac:dyDescent="0.25">
      <c r="B118" s="61" t="s">
        <v>223</v>
      </c>
      <c r="C118" s="154"/>
      <c r="D118" s="155"/>
      <c r="E118" s="155"/>
      <c r="F118" s="155"/>
      <c r="G118" s="155"/>
      <c r="H118" s="156"/>
      <c r="I118" s="62"/>
      <c r="J118" s="63"/>
      <c r="K118" s="64"/>
      <c r="L118" s="64"/>
      <c r="M118" s="64"/>
      <c r="N118" s="64"/>
      <c r="O118" s="157"/>
      <c r="P118" s="157"/>
      <c r="S118" s="25"/>
      <c r="Z118"/>
    </row>
    <row r="119" spans="2:26" ht="15" customHeight="1" x14ac:dyDescent="0.25">
      <c r="B119" s="61" t="s">
        <v>224</v>
      </c>
      <c r="C119" s="154"/>
      <c r="D119" s="155"/>
      <c r="E119" s="155"/>
      <c r="F119" s="155"/>
      <c r="G119" s="155"/>
      <c r="H119" s="156"/>
      <c r="I119" s="62"/>
      <c r="J119" s="63"/>
      <c r="K119" s="64"/>
      <c r="L119" s="64"/>
      <c r="M119" s="64"/>
      <c r="N119" s="64"/>
      <c r="O119" s="157"/>
      <c r="P119" s="157"/>
      <c r="S119" s="25"/>
      <c r="Z119"/>
    </row>
    <row r="120" spans="2:26" ht="15" customHeight="1" x14ac:dyDescent="0.25">
      <c r="B120" s="65" t="s">
        <v>225</v>
      </c>
      <c r="C120" s="66"/>
      <c r="D120" s="66"/>
      <c r="E120" s="66"/>
      <c r="F120" s="66"/>
      <c r="G120" s="66"/>
      <c r="H120" s="66"/>
      <c r="K120" s="8"/>
      <c r="L120" s="8"/>
    </row>
    <row r="121" spans="2:26" ht="14.45" customHeight="1" x14ac:dyDescent="0.25">
      <c r="B121" s="66"/>
      <c r="C121" s="66"/>
      <c r="D121" s="66"/>
      <c r="E121" s="66"/>
      <c r="F121" s="66"/>
      <c r="G121" s="66"/>
      <c r="H121" s="66"/>
    </row>
    <row r="122" spans="2:26" ht="30.6" customHeight="1" x14ac:dyDescent="0.25">
      <c r="B122" s="158" t="s">
        <v>226</v>
      </c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T122" s="44"/>
    </row>
    <row r="123" spans="2:26" x14ac:dyDescent="0.2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26" ht="36.75" customHeight="1" x14ac:dyDescent="0.25">
      <c r="B124" s="160" t="s">
        <v>227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</row>
    <row r="125" spans="2:26" s="34" customFormat="1" ht="58.15" customHeight="1" x14ac:dyDescent="0.25">
      <c r="B125" s="161" t="s">
        <v>228</v>
      </c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T125" s="68"/>
      <c r="U125" s="68"/>
      <c r="V125" s="68"/>
      <c r="W125" s="68"/>
      <c r="X125" s="68"/>
      <c r="Y125" s="68"/>
      <c r="Z125" s="68"/>
    </row>
    <row r="126" spans="2:26" x14ac:dyDescent="0.25">
      <c r="B126" s="143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5"/>
    </row>
    <row r="127" spans="2:26" x14ac:dyDescent="0.25">
      <c r="B127" s="146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8"/>
    </row>
    <row r="128" spans="2:26" x14ac:dyDescent="0.25">
      <c r="B128" s="146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8"/>
    </row>
    <row r="129" spans="2:17" x14ac:dyDescent="0.25">
      <c r="B129" s="146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8"/>
    </row>
    <row r="130" spans="2:17" x14ac:dyDescent="0.25">
      <c r="B130" s="146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8"/>
    </row>
    <row r="131" spans="2:17" x14ac:dyDescent="0.25">
      <c r="B131" s="146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8"/>
    </row>
    <row r="132" spans="2:17" x14ac:dyDescent="0.25">
      <c r="B132" s="146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8"/>
    </row>
    <row r="133" spans="2:17" x14ac:dyDescent="0.25">
      <c r="B133" s="146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8"/>
    </row>
    <row r="134" spans="2:17" x14ac:dyDescent="0.25">
      <c r="B134" s="146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8"/>
    </row>
    <row r="135" spans="2:17" x14ac:dyDescent="0.25">
      <c r="B135" s="146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8"/>
    </row>
    <row r="136" spans="2:17" x14ac:dyDescent="0.25">
      <c r="B136" s="146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8"/>
    </row>
    <row r="137" spans="2:17" x14ac:dyDescent="0.25">
      <c r="B137" s="146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8"/>
    </row>
    <row r="138" spans="2:17" x14ac:dyDescent="0.25">
      <c r="B138" s="146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8"/>
    </row>
    <row r="139" spans="2:17" x14ac:dyDescent="0.25">
      <c r="B139" s="146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8"/>
    </row>
    <row r="140" spans="2:17" x14ac:dyDescent="0.25">
      <c r="B140" s="146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8"/>
    </row>
    <row r="141" spans="2:17" x14ac:dyDescent="0.25">
      <c r="B141" s="146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8"/>
    </row>
    <row r="142" spans="2:17" x14ac:dyDescent="0.25">
      <c r="B142" s="146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8"/>
    </row>
    <row r="143" spans="2:17" x14ac:dyDescent="0.25">
      <c r="B143" s="146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8"/>
    </row>
    <row r="144" spans="2:17" x14ac:dyDescent="0.25">
      <c r="B144" s="146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8"/>
    </row>
    <row r="145" spans="2:17" x14ac:dyDescent="0.25">
      <c r="B145" s="146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8"/>
    </row>
    <row r="146" spans="2:17" x14ac:dyDescent="0.25">
      <c r="B146" s="146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8"/>
    </row>
    <row r="147" spans="2:17" x14ac:dyDescent="0.25">
      <c r="B147" s="146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8"/>
    </row>
    <row r="148" spans="2:17" x14ac:dyDescent="0.25">
      <c r="B148" s="146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8"/>
    </row>
    <row r="149" spans="2:17" ht="13.15" customHeight="1" x14ac:dyDescent="0.25">
      <c r="B149" s="149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1"/>
    </row>
    <row r="150" spans="2:17" x14ac:dyDescent="0.25"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2:17" x14ac:dyDescent="0.25">
      <c r="B151" s="69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2:17" ht="105.75" customHeight="1" x14ac:dyDescent="0.25">
      <c r="B152" s="163" t="s">
        <v>229</v>
      </c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</row>
    <row r="153" spans="2:17" ht="16.5" customHeight="1" x14ac:dyDescent="0.25">
      <c r="B153" s="143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5"/>
    </row>
    <row r="154" spans="2:17" x14ac:dyDescent="0.25">
      <c r="B154" s="146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8"/>
    </row>
    <row r="155" spans="2:17" x14ac:dyDescent="0.25">
      <c r="B155" s="146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8"/>
    </row>
    <row r="156" spans="2:17" x14ac:dyDescent="0.25">
      <c r="B156" s="146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8"/>
    </row>
    <row r="157" spans="2:17" x14ac:dyDescent="0.25">
      <c r="B157" s="146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8"/>
    </row>
    <row r="158" spans="2:17" x14ac:dyDescent="0.25">
      <c r="B158" s="146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8"/>
    </row>
    <row r="159" spans="2:17" x14ac:dyDescent="0.25">
      <c r="B159" s="146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8"/>
    </row>
    <row r="160" spans="2:17" x14ac:dyDescent="0.25">
      <c r="B160" s="146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8"/>
    </row>
    <row r="161" spans="2:17" x14ac:dyDescent="0.25">
      <c r="B161" s="146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8"/>
    </row>
    <row r="162" spans="2:17" x14ac:dyDescent="0.25">
      <c r="B162" s="146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8"/>
    </row>
    <row r="163" spans="2:17" x14ac:dyDescent="0.25">
      <c r="B163" s="146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8"/>
    </row>
    <row r="164" spans="2:17" x14ac:dyDescent="0.25">
      <c r="B164" s="146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8"/>
    </row>
    <row r="165" spans="2:17" x14ac:dyDescent="0.25">
      <c r="B165" s="146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8"/>
    </row>
    <row r="166" spans="2:17" x14ac:dyDescent="0.25">
      <c r="B166" s="146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8"/>
    </row>
    <row r="167" spans="2:17" x14ac:dyDescent="0.25">
      <c r="B167" s="146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8"/>
    </row>
    <row r="168" spans="2:17" x14ac:dyDescent="0.25">
      <c r="B168" s="146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8"/>
    </row>
    <row r="169" spans="2:17" x14ac:dyDescent="0.25">
      <c r="B169" s="146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8"/>
    </row>
    <row r="170" spans="2:17" x14ac:dyDescent="0.25">
      <c r="B170" s="146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8"/>
    </row>
    <row r="171" spans="2:17" x14ac:dyDescent="0.25">
      <c r="B171" s="146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8"/>
    </row>
    <row r="172" spans="2:17" x14ac:dyDescent="0.25">
      <c r="B172" s="146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8"/>
    </row>
    <row r="173" spans="2:17" x14ac:dyDescent="0.25">
      <c r="B173" s="146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8"/>
    </row>
    <row r="174" spans="2:17" x14ac:dyDescent="0.25">
      <c r="B174" s="146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8"/>
    </row>
    <row r="175" spans="2:17" x14ac:dyDescent="0.25">
      <c r="B175" s="146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8"/>
    </row>
    <row r="176" spans="2:17" ht="13.15" customHeight="1" x14ac:dyDescent="0.25">
      <c r="B176" s="149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1"/>
    </row>
    <row r="177" spans="2:17" x14ac:dyDescent="0.25">
      <c r="B177" s="71"/>
      <c r="C177" s="71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</row>
    <row r="178" spans="2:17" ht="108" customHeight="1" x14ac:dyDescent="0.25">
      <c r="B178" s="152" t="s">
        <v>230</v>
      </c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</row>
    <row r="179" spans="2:17" ht="19.5" customHeight="1" x14ac:dyDescent="0.25">
      <c r="B179" s="152" t="s">
        <v>231</v>
      </c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</row>
    <row r="180" spans="2:17" x14ac:dyDescent="0.25">
      <c r="B180" s="143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5"/>
    </row>
    <row r="181" spans="2:17" x14ac:dyDescent="0.25">
      <c r="B181" s="146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8"/>
    </row>
    <row r="182" spans="2:17" x14ac:dyDescent="0.25">
      <c r="B182" s="146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8"/>
    </row>
    <row r="183" spans="2:17" x14ac:dyDescent="0.25">
      <c r="B183" s="146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8"/>
    </row>
    <row r="184" spans="2:17" x14ac:dyDescent="0.25">
      <c r="B184" s="146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8"/>
    </row>
    <row r="185" spans="2:17" x14ac:dyDescent="0.25">
      <c r="B185" s="146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8"/>
    </row>
    <row r="186" spans="2:17" x14ac:dyDescent="0.25">
      <c r="B186" s="146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8"/>
    </row>
    <row r="187" spans="2:17" x14ac:dyDescent="0.25">
      <c r="B187" s="149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1"/>
    </row>
    <row r="188" spans="2:17" ht="100.5" customHeight="1" x14ac:dyDescent="0.25">
      <c r="B188" s="152" t="s">
        <v>232</v>
      </c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</row>
    <row r="189" spans="2:17" x14ac:dyDescent="0.25">
      <c r="B189" s="143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5"/>
    </row>
    <row r="190" spans="2:17" x14ac:dyDescent="0.25">
      <c r="B190" s="146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8"/>
    </row>
    <row r="191" spans="2:17" x14ac:dyDescent="0.25">
      <c r="B191" s="146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8"/>
    </row>
    <row r="192" spans="2:17" x14ac:dyDescent="0.25">
      <c r="B192" s="146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8"/>
    </row>
    <row r="193" spans="2:17" x14ac:dyDescent="0.25">
      <c r="B193" s="146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8"/>
    </row>
    <row r="194" spans="2:17" x14ac:dyDescent="0.25">
      <c r="B194" s="146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8"/>
    </row>
    <row r="195" spans="2:17" x14ac:dyDescent="0.25">
      <c r="B195" s="146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8"/>
    </row>
    <row r="196" spans="2:17" x14ac:dyDescent="0.25">
      <c r="B196" s="149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1"/>
    </row>
    <row r="197" spans="2:17" x14ac:dyDescent="0.25">
      <c r="B197" s="73"/>
      <c r="C197" s="73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7" ht="123.75" customHeight="1" x14ac:dyDescent="0.25">
      <c r="B198" s="152" t="s">
        <v>233</v>
      </c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</row>
    <row r="199" spans="2:17" x14ac:dyDescent="0.25">
      <c r="B199" s="143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5"/>
    </row>
    <row r="200" spans="2:17" x14ac:dyDescent="0.25">
      <c r="B200" s="146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8"/>
    </row>
    <row r="201" spans="2:17" x14ac:dyDescent="0.25">
      <c r="B201" s="146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8"/>
    </row>
    <row r="202" spans="2:17" x14ac:dyDescent="0.25">
      <c r="B202" s="146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8"/>
    </row>
    <row r="203" spans="2:17" x14ac:dyDescent="0.25">
      <c r="B203" s="146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8"/>
    </row>
    <row r="204" spans="2:17" x14ac:dyDescent="0.25">
      <c r="B204" s="146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8"/>
    </row>
    <row r="205" spans="2:17" x14ac:dyDescent="0.25">
      <c r="B205" s="146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8"/>
    </row>
    <row r="206" spans="2:17" x14ac:dyDescent="0.25">
      <c r="B206" s="146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8"/>
    </row>
    <row r="207" spans="2:17" x14ac:dyDescent="0.25">
      <c r="B207" s="146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8"/>
    </row>
    <row r="208" spans="2:17" x14ac:dyDescent="0.25">
      <c r="B208" s="146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8"/>
    </row>
    <row r="209" spans="2:17" x14ac:dyDescent="0.25">
      <c r="B209" s="146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8"/>
    </row>
    <row r="210" spans="2:17" x14ac:dyDescent="0.25">
      <c r="B210" s="146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8"/>
    </row>
    <row r="211" spans="2:17" x14ac:dyDescent="0.25">
      <c r="B211" s="146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8"/>
    </row>
    <row r="212" spans="2:17" x14ac:dyDescent="0.25">
      <c r="B212" s="146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8"/>
    </row>
    <row r="213" spans="2:17" x14ac:dyDescent="0.25">
      <c r="B213" s="146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8"/>
    </row>
    <row r="214" spans="2:17" x14ac:dyDescent="0.25">
      <c r="B214" s="146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8"/>
    </row>
    <row r="215" spans="2:17" x14ac:dyDescent="0.25">
      <c r="B215" s="146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8"/>
    </row>
    <row r="216" spans="2:17" x14ac:dyDescent="0.25">
      <c r="B216" s="146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8"/>
    </row>
    <row r="217" spans="2:17" x14ac:dyDescent="0.25">
      <c r="B217" s="146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8"/>
    </row>
    <row r="218" spans="2:17" x14ac:dyDescent="0.25">
      <c r="B218" s="146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8"/>
    </row>
    <row r="219" spans="2:17" x14ac:dyDescent="0.25">
      <c r="B219" s="146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8"/>
    </row>
    <row r="220" spans="2:17" x14ac:dyDescent="0.25">
      <c r="B220" s="146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8"/>
    </row>
    <row r="221" spans="2:17" x14ac:dyDescent="0.25">
      <c r="B221" s="146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8"/>
    </row>
    <row r="222" spans="2:17" ht="13.15" customHeight="1" x14ac:dyDescent="0.25">
      <c r="B222" s="149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1"/>
    </row>
    <row r="223" spans="2:17" x14ac:dyDescent="0.25">
      <c r="B223" s="73"/>
      <c r="C223" s="73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7" x14ac:dyDescent="0.25">
      <c r="B224" s="153" t="s">
        <v>234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</row>
    <row r="225" spans="2:17" ht="30" customHeight="1" x14ac:dyDescent="0.25"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</row>
    <row r="226" spans="2:17" x14ac:dyDescent="0.25">
      <c r="B226" s="133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5"/>
    </row>
    <row r="227" spans="2:17" x14ac:dyDescent="0.25">
      <c r="B227" s="136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8"/>
    </row>
    <row r="228" spans="2:17" x14ac:dyDescent="0.25">
      <c r="B228" s="136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8"/>
    </row>
    <row r="229" spans="2:17" x14ac:dyDescent="0.25">
      <c r="B229" s="136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8"/>
    </row>
    <row r="230" spans="2:17" x14ac:dyDescent="0.25">
      <c r="B230" s="136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8"/>
    </row>
    <row r="231" spans="2:17" x14ac:dyDescent="0.25">
      <c r="B231" s="136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8"/>
    </row>
    <row r="232" spans="2:17" x14ac:dyDescent="0.25">
      <c r="B232" s="136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8"/>
    </row>
    <row r="233" spans="2:17" x14ac:dyDescent="0.25">
      <c r="B233" s="13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8"/>
    </row>
    <row r="234" spans="2:17" x14ac:dyDescent="0.25">
      <c r="B234" s="136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8"/>
    </row>
    <row r="235" spans="2:17" x14ac:dyDescent="0.25">
      <c r="B235" s="136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8"/>
    </row>
    <row r="236" spans="2:17" x14ac:dyDescent="0.25">
      <c r="B236" s="136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8"/>
    </row>
    <row r="237" spans="2:17" x14ac:dyDescent="0.25">
      <c r="B237" s="136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8"/>
    </row>
    <row r="238" spans="2:17" x14ac:dyDescent="0.25">
      <c r="B238" s="136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8"/>
    </row>
    <row r="239" spans="2:17" x14ac:dyDescent="0.25">
      <c r="B239" s="136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8"/>
    </row>
    <row r="240" spans="2:17" x14ac:dyDescent="0.25">
      <c r="B240" s="136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8"/>
    </row>
    <row r="241" spans="2:17" x14ac:dyDescent="0.25">
      <c r="B241" s="136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8"/>
    </row>
    <row r="242" spans="2:17" x14ac:dyDescent="0.25">
      <c r="B242" s="136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8"/>
    </row>
    <row r="243" spans="2:17" x14ac:dyDescent="0.25">
      <c r="B243" s="136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8"/>
    </row>
    <row r="244" spans="2:17" x14ac:dyDescent="0.25">
      <c r="B244" s="136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8"/>
    </row>
    <row r="245" spans="2:17" x14ac:dyDescent="0.25">
      <c r="B245" s="136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8"/>
    </row>
    <row r="246" spans="2:17" x14ac:dyDescent="0.25">
      <c r="B246" s="136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8"/>
    </row>
    <row r="247" spans="2:17" x14ac:dyDescent="0.25">
      <c r="B247" s="136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8"/>
    </row>
    <row r="248" spans="2:17" x14ac:dyDescent="0.25">
      <c r="B248" s="136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8"/>
    </row>
    <row r="249" spans="2:17" ht="13.15" customHeight="1" x14ac:dyDescent="0.25">
      <c r="B249" s="139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1"/>
    </row>
    <row r="250" spans="2:17" ht="15" customHeight="1" x14ac:dyDescent="0.25"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74"/>
      <c r="O250" s="74"/>
    </row>
  </sheetData>
  <sheetProtection autoFilter="0"/>
  <protectedRanges>
    <protectedRange sqref="D10:E10 P10:Q10 N21:O21 P111 B181:Q187 E21:F23 X3:X7 I21 M11 L10 I10:J10 B226:Q249 B190:Q196 B199:Q222 B126:Q149 N16:O19 I16:I19 E16:F19 O22:O23 K22:L23 B153:Q176 B27:Q58 B64:Q106 X9" name="Intervalo3"/>
    <protectedRange sqref="D10:E10 P10:Q10 N21:O21 P111 B181:Q187 E21:F23 X3:X7 I21 M11 L10 I10:J10 B226:Q249 B190:Q196 B199:Q222 B126:Q149 N16:O19 I16:I19 E16:F19 O22:O23 K22:L23 B153:Q176 B27:Q58 B64:Q106 X9" name="Intervalo1"/>
    <protectedRange sqref="D10:E10 P10:Q10 N21:O21 P111 B181:Q187 E21:F23 X3:X7 I21 M11 L10 I10:J10 B226:Q249 B190:Q196 B199:Q222 B126:Q149 N16:O19 I16:I19 E16:F19 O22:O23 K22:L23 B153:Q176 B27:Q58 B64:Q106 X9" name="Intervalo2"/>
    <protectedRange sqref="J13:K13 D13:E13" name="Intervalo3_1"/>
    <protectedRange sqref="J13:K13 D13:E13" name="Intervalo1_1"/>
    <protectedRange sqref="J13:K13 D13:E13" name="Intervalo2_1"/>
    <protectedRange sqref="P117:P119 P110 P112" name="Intervalo3_2"/>
    <protectedRange sqref="P117:P119 P110 P112" name="Intervalo1_2"/>
    <protectedRange sqref="P117:P119 P110 P112" name="Intervalo2_2"/>
    <protectedRange sqref="X8 P8:Q8 D8:N8" name="Intervalo3_6"/>
    <protectedRange sqref="X8 P8:Q8 D8:N8" name="Intervalo1_6"/>
    <protectedRange sqref="X8 P8:Q8 D8:N8" name="Intervalo2_6"/>
  </protectedRanges>
  <mergeCells count="74">
    <mergeCell ref="K22:L23"/>
    <mergeCell ref="B2:E3"/>
    <mergeCell ref="B5:Q5"/>
    <mergeCell ref="B8:C8"/>
    <mergeCell ref="D8:N8"/>
    <mergeCell ref="P8:Q8"/>
    <mergeCell ref="P10:Q10"/>
    <mergeCell ref="B13:C13"/>
    <mergeCell ref="H13:I13"/>
    <mergeCell ref="J14:Q15"/>
    <mergeCell ref="C16:D16"/>
    <mergeCell ref="E16:M16"/>
    <mergeCell ref="N16:P16"/>
    <mergeCell ref="B10:C10"/>
    <mergeCell ref="D10:E10"/>
    <mergeCell ref="G10:H10"/>
    <mergeCell ref="I10:J10"/>
    <mergeCell ref="M10:O10"/>
    <mergeCell ref="C17:D17"/>
    <mergeCell ref="E17:M17"/>
    <mergeCell ref="N17:P17"/>
    <mergeCell ref="C18:D18"/>
    <mergeCell ref="E18:M18"/>
    <mergeCell ref="N18:P18"/>
    <mergeCell ref="B63:Q63"/>
    <mergeCell ref="C19:D19"/>
    <mergeCell ref="E19:M19"/>
    <mergeCell ref="N19:P19"/>
    <mergeCell ref="C21:D21"/>
    <mergeCell ref="N21:P21"/>
    <mergeCell ref="C22:D23"/>
    <mergeCell ref="I22:J23"/>
    <mergeCell ref="N22:O23"/>
    <mergeCell ref="P22:P23"/>
    <mergeCell ref="B25:Q25"/>
    <mergeCell ref="B26:Q26"/>
    <mergeCell ref="B27:Q58"/>
    <mergeCell ref="B61:Q61"/>
    <mergeCell ref="C111:H111"/>
    <mergeCell ref="L111:O113"/>
    <mergeCell ref="P111:Q113"/>
    <mergeCell ref="C112:H112"/>
    <mergeCell ref="C113:H113"/>
    <mergeCell ref="B64:Q106"/>
    <mergeCell ref="C109:H109"/>
    <mergeCell ref="L109:O109"/>
    <mergeCell ref="P109:Q109"/>
    <mergeCell ref="C110:H110"/>
    <mergeCell ref="C114:H114"/>
    <mergeCell ref="L114:Q116"/>
    <mergeCell ref="C115:H115"/>
    <mergeCell ref="C116:H116"/>
    <mergeCell ref="C117:H117"/>
    <mergeCell ref="O117:P117"/>
    <mergeCell ref="B179:Q179"/>
    <mergeCell ref="C118:H118"/>
    <mergeCell ref="O118:P118"/>
    <mergeCell ref="C119:H119"/>
    <mergeCell ref="O119:P119"/>
    <mergeCell ref="B122:Q122"/>
    <mergeCell ref="B124:Q124"/>
    <mergeCell ref="B125:Q125"/>
    <mergeCell ref="B126:Q149"/>
    <mergeCell ref="B152:Q152"/>
    <mergeCell ref="B153:Q176"/>
    <mergeCell ref="B178:Q178"/>
    <mergeCell ref="B226:Q249"/>
    <mergeCell ref="B250:M250"/>
    <mergeCell ref="B180:Q187"/>
    <mergeCell ref="B188:Q188"/>
    <mergeCell ref="B189:Q196"/>
    <mergeCell ref="B198:Q198"/>
    <mergeCell ref="B199:Q222"/>
    <mergeCell ref="B224:Q225"/>
  </mergeCells>
  <dataValidations count="3">
    <dataValidation type="textLength" operator="lessThan" allowBlank="1" showInputMessage="1" showErrorMessage="1" sqref="B199">
      <formula1>7001</formula1>
    </dataValidation>
    <dataValidation type="textLength" operator="lessThan" allowBlank="1" showInputMessage="1" showErrorMessage="1" sqref="B153 B126 B226">
      <formula1>3501</formula1>
    </dataValidation>
    <dataValidation type="textLength" operator="lessThan" allowBlank="1" showInputMessage="1" showErrorMessage="1" sqref="B27 B64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Auxiliar!$B$5:$B$12</xm:f>
          </x14:formula1>
          <xm:sqref>I10:J10</xm:sqref>
        </x14:dataValidation>
        <x14:dataValidation type="list" allowBlank="1" showInputMessage="1" showErrorMessage="1">
          <x14:formula1>
            <xm:f>Auxiliar!$C$5:$C$7</xm:f>
          </x14:formula1>
          <xm:sqref>D10:E10</xm:sqref>
        </x14:dataValidation>
        <x14:dataValidation type="list" allowBlank="1" showInputMessage="1" showErrorMessage="1">
          <x14:formula1>
            <xm:f>Auxiliar!$C$11:$C$12</xm:f>
          </x14:formula1>
          <xm:sqref>I110:I119</xm:sqref>
        </x14:dataValidation>
        <x14:dataValidation type="list" allowBlank="1" showInputMessage="1" showErrorMessage="1">
          <x14:formula1>
            <xm:f>Auxiliar!$D$11:$D$19</xm:f>
          </x14:formula1>
          <xm:sqref>J110:J119</xm:sqref>
        </x14:dataValidation>
        <x14:dataValidation type="list" allowBlank="1" showInputMessage="1" showErrorMessage="1">
          <x14:formula1>
            <xm:f>Auxiliar!$A$23:$A$40</xm:f>
          </x14:formula1>
          <xm:sqref>C110:H119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GridLines="0" tabSelected="1" zoomScaleNormal="100" workbookViewId="0">
      <selection activeCell="E10" sqref="E10:F10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10" customWidth="1"/>
    <col min="5" max="5" width="9.7109375" style="10" customWidth="1"/>
    <col min="6" max="6" width="15.85546875" customWidth="1"/>
    <col min="7" max="7" width="17" customWidth="1"/>
    <col min="8" max="10" width="17" style="8" customWidth="1"/>
    <col min="11" max="11" width="17" customWidth="1"/>
    <col min="12" max="14" width="15.5703125" customWidth="1"/>
    <col min="15" max="15" width="17" bestFit="1" customWidth="1"/>
    <col min="16" max="16" width="13.140625" bestFit="1" customWidth="1"/>
    <col min="23" max="25" width="0" hidden="1" customWidth="1"/>
    <col min="34" max="34" width="9.140625" hidden="1" customWidth="1"/>
    <col min="35" max="36" width="9.140625" customWidth="1"/>
  </cols>
  <sheetData>
    <row r="1" spans="1:34" ht="18.75" x14ac:dyDescent="0.3">
      <c r="H1" s="84"/>
    </row>
    <row r="2" spans="1:34" ht="14.45" customHeight="1" x14ac:dyDescent="0.3">
      <c r="H2" s="84" t="s">
        <v>246</v>
      </c>
      <c r="I2" s="111"/>
      <c r="J2" s="111"/>
      <c r="K2" s="112"/>
      <c r="L2" s="112"/>
      <c r="M2" s="112"/>
      <c r="N2" s="112"/>
    </row>
    <row r="3" spans="1:34" ht="20.45" customHeight="1" x14ac:dyDescent="0.25">
      <c r="B3" s="251">
        <f>'Memória Desc_+CO3SO Interior'!D8</f>
        <v>0</v>
      </c>
      <c r="C3" s="252"/>
      <c r="D3" s="107"/>
      <c r="E3" s="251">
        <f>'Memória Desc_+CO3SO Interior'!P8</f>
        <v>0</v>
      </c>
      <c r="F3" s="252"/>
      <c r="H3" s="276" t="s">
        <v>278</v>
      </c>
      <c r="I3" s="276"/>
      <c r="J3" s="276"/>
      <c r="K3" s="276"/>
      <c r="L3" s="276"/>
      <c r="M3" s="276"/>
      <c r="N3" s="276"/>
    </row>
    <row r="4" spans="1:34" ht="6.6" customHeight="1" x14ac:dyDescent="0.25">
      <c r="B4" s="80"/>
      <c r="C4" s="80"/>
      <c r="D4" s="81"/>
      <c r="E4" s="81"/>
      <c r="F4" s="80"/>
      <c r="H4" s="276"/>
      <c r="I4" s="276"/>
      <c r="J4" s="276"/>
      <c r="K4" s="276"/>
      <c r="L4" s="276"/>
      <c r="M4" s="276"/>
      <c r="N4" s="276"/>
    </row>
    <row r="5" spans="1:34" ht="18.75" customHeight="1" x14ac:dyDescent="0.25">
      <c r="B5" s="277" t="s">
        <v>1</v>
      </c>
      <c r="C5" s="278"/>
      <c r="D5" s="78"/>
      <c r="E5" s="262">
        <v>438.81</v>
      </c>
      <c r="F5" s="262"/>
      <c r="G5" s="17"/>
      <c r="H5" s="276"/>
      <c r="I5" s="276"/>
      <c r="J5" s="276"/>
      <c r="K5" s="276"/>
      <c r="L5" s="276"/>
      <c r="M5" s="276"/>
      <c r="N5" s="276"/>
    </row>
    <row r="6" spans="1:34" ht="12.75" customHeight="1" x14ac:dyDescent="0.25">
      <c r="B6" s="79"/>
      <c r="C6" s="79"/>
      <c r="D6" s="8"/>
      <c r="E6" s="8"/>
      <c r="F6" s="8"/>
      <c r="G6" s="8"/>
      <c r="H6" s="276"/>
      <c r="I6" s="276"/>
      <c r="J6" s="276"/>
      <c r="K6" s="276"/>
      <c r="L6" s="276"/>
      <c r="M6" s="276"/>
      <c r="N6" s="276"/>
    </row>
    <row r="7" spans="1:34" ht="20.45" customHeight="1" x14ac:dyDescent="0.25">
      <c r="B7" s="277" t="s">
        <v>172</v>
      </c>
      <c r="C7" s="278"/>
      <c r="D7" s="78"/>
      <c r="E7" s="287">
        <v>0.23749999999999999</v>
      </c>
      <c r="F7" s="287"/>
      <c r="G7" s="83"/>
      <c r="H7" s="276"/>
      <c r="I7" s="276"/>
      <c r="J7" s="276"/>
      <c r="K7" s="276"/>
      <c r="L7" s="276"/>
      <c r="M7" s="276"/>
      <c r="N7" s="276"/>
      <c r="AH7" t="s">
        <v>276</v>
      </c>
    </row>
    <row r="8" spans="1:34" ht="6.6" customHeight="1" x14ac:dyDescent="0.25">
      <c r="B8" s="82"/>
      <c r="C8" s="82"/>
      <c r="D8" s="81"/>
      <c r="E8" s="108"/>
      <c r="F8" s="108"/>
      <c r="G8" s="8"/>
      <c r="H8" s="276"/>
      <c r="I8" s="276"/>
      <c r="J8" s="276"/>
      <c r="K8" s="276"/>
      <c r="L8" s="276"/>
      <c r="M8" s="276"/>
      <c r="N8" s="276"/>
      <c r="AH8" t="s">
        <v>0</v>
      </c>
    </row>
    <row r="9" spans="1:34" ht="11.25" customHeight="1" x14ac:dyDescent="0.25">
      <c r="B9" s="82"/>
      <c r="C9" s="82"/>
      <c r="D9" s="78"/>
      <c r="E9" s="108"/>
      <c r="F9" s="108"/>
      <c r="G9" s="8"/>
      <c r="H9" s="276"/>
      <c r="I9" s="276"/>
      <c r="J9" s="276"/>
      <c r="K9" s="276"/>
      <c r="L9" s="276"/>
      <c r="M9" s="276"/>
      <c r="N9" s="276"/>
    </row>
    <row r="10" spans="1:34" ht="20.45" customHeight="1" x14ac:dyDescent="0.25">
      <c r="B10" s="277" t="s">
        <v>125</v>
      </c>
      <c r="C10" s="278"/>
      <c r="D10" s="78"/>
      <c r="E10" s="263"/>
      <c r="F10" s="263"/>
      <c r="G10" s="8"/>
      <c r="H10" s="276"/>
      <c r="I10" s="276"/>
      <c r="J10" s="276"/>
      <c r="K10" s="276"/>
      <c r="L10" s="276"/>
      <c r="M10" s="276"/>
      <c r="N10" s="276"/>
    </row>
    <row r="11" spans="1:34" ht="16.5" customHeight="1" x14ac:dyDescent="0.25">
      <c r="B11" s="79"/>
      <c r="C11" s="79"/>
      <c r="D11" s="78"/>
      <c r="E11" s="8"/>
      <c r="F11" s="8"/>
      <c r="G11" s="8"/>
      <c r="H11" s="276"/>
      <c r="I11" s="276"/>
      <c r="J11" s="276"/>
      <c r="K11" s="276"/>
      <c r="L11" s="276"/>
      <c r="M11" s="276"/>
      <c r="N11" s="276"/>
    </row>
    <row r="12" spans="1:34" ht="19.5" customHeight="1" x14ac:dyDescent="0.25">
      <c r="B12" s="277" t="s">
        <v>178</v>
      </c>
      <c r="C12" s="278"/>
      <c r="D12" s="78"/>
      <c r="E12" s="263"/>
      <c r="F12" s="263"/>
      <c r="G12" s="8"/>
      <c r="H12" s="276"/>
      <c r="I12" s="276"/>
      <c r="J12" s="276"/>
      <c r="K12" s="276"/>
      <c r="L12" s="276"/>
      <c r="M12" s="276"/>
      <c r="N12" s="276"/>
    </row>
    <row r="13" spans="1:34" ht="16.5" customHeight="1" x14ac:dyDescent="0.25">
      <c r="B13" s="22"/>
      <c r="C13" s="22"/>
      <c r="D13" s="9"/>
      <c r="E13" s="9"/>
      <c r="F13" s="22"/>
      <c r="G13" s="22"/>
    </row>
    <row r="14" spans="1:34" ht="22.15" customHeight="1" x14ac:dyDescent="0.25">
      <c r="A14" s="279" t="s">
        <v>161</v>
      </c>
      <c r="B14" s="282" t="s">
        <v>235</v>
      </c>
      <c r="C14" s="266"/>
      <c r="E14" s="264" t="s">
        <v>236</v>
      </c>
      <c r="F14" s="265"/>
      <c r="G14" s="265"/>
      <c r="H14" s="265"/>
      <c r="I14" s="265"/>
      <c r="J14" s="265"/>
      <c r="K14" s="265"/>
      <c r="L14" s="266"/>
      <c r="M14" s="267" t="s">
        <v>237</v>
      </c>
      <c r="N14" s="274" t="s">
        <v>238</v>
      </c>
    </row>
    <row r="15" spans="1:34" ht="45" customHeight="1" x14ac:dyDescent="0.25">
      <c r="A15" s="280"/>
      <c r="B15" s="283"/>
      <c r="C15" s="284"/>
      <c r="E15" s="126" t="s">
        <v>160</v>
      </c>
      <c r="F15" s="76" t="s">
        <v>163</v>
      </c>
      <c r="G15" s="76" t="s">
        <v>176</v>
      </c>
      <c r="H15" s="76" t="s">
        <v>239</v>
      </c>
      <c r="I15" s="77" t="s">
        <v>240</v>
      </c>
      <c r="J15" s="77" t="s">
        <v>245</v>
      </c>
      <c r="K15" s="77" t="s">
        <v>241</v>
      </c>
      <c r="L15" s="75" t="s">
        <v>242</v>
      </c>
      <c r="M15" s="268"/>
      <c r="N15" s="275"/>
    </row>
    <row r="16" spans="1:34" ht="21" customHeight="1" x14ac:dyDescent="0.25">
      <c r="A16" s="281"/>
      <c r="B16" s="285"/>
      <c r="C16" s="286"/>
      <c r="E16" s="127" t="s">
        <v>164</v>
      </c>
      <c r="F16" s="128" t="s">
        <v>165</v>
      </c>
      <c r="G16" s="128" t="s">
        <v>166</v>
      </c>
      <c r="H16" s="128" t="s">
        <v>173</v>
      </c>
      <c r="I16" s="129" t="s">
        <v>167</v>
      </c>
      <c r="J16" s="129" t="s">
        <v>174</v>
      </c>
      <c r="K16" s="129" t="s">
        <v>175</v>
      </c>
      <c r="L16" s="130" t="s">
        <v>177</v>
      </c>
      <c r="M16" s="131" t="s">
        <v>243</v>
      </c>
      <c r="N16" s="132" t="s">
        <v>244</v>
      </c>
    </row>
    <row r="17" spans="1:25" ht="60" customHeight="1" x14ac:dyDescent="0.25">
      <c r="A17" s="113" t="str">
        <f>IF(C17&lt;&gt;"",1,"")</f>
        <v/>
      </c>
      <c r="B17" s="115" t="str">
        <f>IFERROR(VLOOKUP(C17,Auxiliar!$A$23:$B$39,2,FALSE),"")</f>
        <v/>
      </c>
      <c r="C17" s="114"/>
      <c r="D17" s="116"/>
      <c r="E17" s="109"/>
      <c r="F17" s="117" t="str">
        <f>IF(C17="","",ROUND($E$5*2.5*E17,2))</f>
        <v/>
      </c>
      <c r="G17" s="117" t="str">
        <f>IF(C17="","",IF(OR($E$10="SIM",Y17="d",$E$12="SIM"),ROUND($E$5*0.5*E17,2),0))</f>
        <v/>
      </c>
      <c r="H17" s="117" t="str">
        <f>IF(C17="","",ROUND((F17+G17)*$E$7,2))</f>
        <v/>
      </c>
      <c r="I17" s="110"/>
      <c r="J17" s="118" t="str">
        <f>IF(C17="","",ROUND(I17*E17,2))</f>
        <v/>
      </c>
      <c r="K17" s="118" t="str">
        <f>IF(J17="","",ROUND(J17*$E$7,2))</f>
        <v/>
      </c>
      <c r="L17" s="117" t="str">
        <f>IF(C17="","",IF(F17+G17+H17&lt;J17+K17,F17+G17+H17,J17+K17))</f>
        <v/>
      </c>
      <c r="M17" s="117" t="str">
        <f>IF(L17="","",ROUND(L17*0.4,2))</f>
        <v/>
      </c>
      <c r="N17" s="119" t="str">
        <f>IF(M17="","",L17+M17)</f>
        <v/>
      </c>
      <c r="O17" s="23"/>
      <c r="P17" s="2"/>
      <c r="Q17" s="18"/>
      <c r="Y17" t="str">
        <f t="shared" ref="Y17:Y37" si="0">LEFT(B17,1)</f>
        <v/>
      </c>
    </row>
    <row r="18" spans="1:25" ht="60" customHeight="1" x14ac:dyDescent="0.25">
      <c r="A18" s="113" t="str">
        <f>IF(C18&lt;&gt;"",A17+1,"")</f>
        <v/>
      </c>
      <c r="B18" s="115" t="str">
        <f>IFERROR(VLOOKUP(C18,Auxiliar!$A$23:$B$39,2,FALSE),"")</f>
        <v/>
      </c>
      <c r="C18" s="114"/>
      <c r="D18" s="116"/>
      <c r="E18" s="109"/>
      <c r="F18" s="117" t="str">
        <f t="shared" ref="F18:F19" si="1">IF(C18="","",ROUND($E$5*2.5*E18,2))</f>
        <v/>
      </c>
      <c r="G18" s="117" t="str">
        <f t="shared" ref="G18:G19" si="2">IF(C18="","",IF(OR($E$10="SIM",Y18="d",$E$12="SIM"),ROUND($E$5*0.5*E18,2),0))</f>
        <v/>
      </c>
      <c r="H18" s="117" t="str">
        <f t="shared" ref="H18:H19" si="3">IF(C18="","",ROUND((F18+G18)*$E$7,2))</f>
        <v/>
      </c>
      <c r="I18" s="110"/>
      <c r="J18" s="118" t="str">
        <f t="shared" ref="J18:J19" si="4">IF(C18="","",ROUND(I18*E18,2))</f>
        <v/>
      </c>
      <c r="K18" s="118" t="str">
        <f t="shared" ref="K18:K19" si="5">IF(J18="","",ROUND(J18*$E$7,2))</f>
        <v/>
      </c>
      <c r="L18" s="117" t="str">
        <f t="shared" ref="L18:L19" si="6">IF(C18="","",IF(F18+G18+H18&lt;J18+K18,F18+G18+H18,J18+K18))</f>
        <v/>
      </c>
      <c r="M18" s="117" t="str">
        <f t="shared" ref="M18:M19" si="7">IF(L18="","",ROUND(L18*0.4,2))</f>
        <v/>
      </c>
      <c r="N18" s="119" t="str">
        <f t="shared" ref="N18:N19" si="8">IF(M18="","",L18+M18)</f>
        <v/>
      </c>
      <c r="O18" s="20"/>
      <c r="Y18" t="str">
        <f t="shared" si="0"/>
        <v/>
      </c>
    </row>
    <row r="19" spans="1:25" ht="60" customHeight="1" x14ac:dyDescent="0.25">
      <c r="A19" s="113" t="str">
        <f t="shared" ref="A19:A20" si="9">IF(C19&lt;&gt;"",A18+1,"")</f>
        <v/>
      </c>
      <c r="B19" s="115" t="str">
        <f>IFERROR(VLOOKUP(C19,Auxiliar!$A$23:$B$39,2,FALSE),"")</f>
        <v/>
      </c>
      <c r="C19" s="114"/>
      <c r="D19" s="116"/>
      <c r="E19" s="109"/>
      <c r="F19" s="117" t="str">
        <f t="shared" si="1"/>
        <v/>
      </c>
      <c r="G19" s="117" t="str">
        <f t="shared" si="2"/>
        <v/>
      </c>
      <c r="H19" s="117" t="str">
        <f t="shared" si="3"/>
        <v/>
      </c>
      <c r="I19" s="110"/>
      <c r="J19" s="118" t="str">
        <f t="shared" si="4"/>
        <v/>
      </c>
      <c r="K19" s="118" t="str">
        <f t="shared" si="5"/>
        <v/>
      </c>
      <c r="L19" s="117" t="str">
        <f t="shared" si="6"/>
        <v/>
      </c>
      <c r="M19" s="117" t="str">
        <f t="shared" si="7"/>
        <v/>
      </c>
      <c r="N19" s="119" t="str">
        <f t="shared" si="8"/>
        <v/>
      </c>
      <c r="O19" s="20"/>
      <c r="Y19" t="str">
        <f t="shared" si="0"/>
        <v/>
      </c>
    </row>
    <row r="20" spans="1:25" ht="60" customHeight="1" x14ac:dyDescent="0.25">
      <c r="A20" s="113" t="str">
        <f t="shared" si="9"/>
        <v/>
      </c>
      <c r="B20" s="115" t="str">
        <f>IFERROR(VLOOKUP(C20,Auxiliar!$A$23:$B$39,2,FALSE),"")</f>
        <v/>
      </c>
      <c r="C20" s="114"/>
      <c r="D20" s="116"/>
      <c r="E20" s="109"/>
      <c r="F20" s="117" t="str">
        <f>IF(C20="","",ROUND($E$5*2*E20,2))</f>
        <v/>
      </c>
      <c r="G20" s="117" t="str">
        <f t="shared" ref="G20" si="10">IF(C20="","",IF(OR($E$10="SIM",Y20="d",$E$12="SIM"),ROUND($E$5*0.5*E20,2),0))</f>
        <v/>
      </c>
      <c r="H20" s="117" t="str">
        <f t="shared" ref="H20" si="11">IF(C20="","",ROUND((F20+G20)*$E$7,2))</f>
        <v/>
      </c>
      <c r="I20" s="110"/>
      <c r="J20" s="118" t="str">
        <f t="shared" ref="J20" si="12">IF(C20="","",ROUND(I20*E20,2))</f>
        <v/>
      </c>
      <c r="K20" s="118" t="str">
        <f t="shared" ref="K20:K36" si="13">IF(J20="","",ROUND(J20*$E$7,2))</f>
        <v/>
      </c>
      <c r="L20" s="117" t="str">
        <f t="shared" ref="L20" si="14">IF(C20="","",IF(F20+G20+H20&lt;J20+K20,F20+G20+H20,J20+K20))</f>
        <v/>
      </c>
      <c r="M20" s="117" t="str">
        <f t="shared" ref="M20:M36" si="15">IF(L20="","",ROUND(L20*0.4,2))</f>
        <v/>
      </c>
      <c r="N20" s="119" t="str">
        <f t="shared" ref="N20" si="16">IF(M20="","",L20+M20)</f>
        <v/>
      </c>
      <c r="O20" s="20"/>
      <c r="Y20" t="str">
        <f t="shared" si="0"/>
        <v/>
      </c>
    </row>
    <row r="21" spans="1:25" ht="60" customHeight="1" x14ac:dyDescent="0.25">
      <c r="A21" s="113" t="str">
        <f t="shared" ref="A21:A22" si="17">IF(C21&lt;&gt;"",A20+1,"")</f>
        <v/>
      </c>
      <c r="B21" s="115" t="str">
        <f>IFERROR(VLOOKUP(C21,Auxiliar!$A$23:$B$39,2,FALSE),"")</f>
        <v/>
      </c>
      <c r="C21" s="114"/>
      <c r="D21" s="116"/>
      <c r="E21" s="109"/>
      <c r="F21" s="117" t="str">
        <f t="shared" ref="F21:F23" si="18">IF(C21="","",ROUND($E$5*2*E21,2))</f>
        <v/>
      </c>
      <c r="G21" s="117" t="str">
        <f t="shared" ref="G21:G23" si="19">IF(C21="","",IF(OR($E$10="SIM",Y21="d",$E$12="SIM"),ROUND($E$5*0.5*E21,2),0))</f>
        <v/>
      </c>
      <c r="H21" s="117" t="str">
        <f t="shared" ref="H21:H23" si="20">IF(C21="","",ROUND((F21+G21)*$E$7,2))</f>
        <v/>
      </c>
      <c r="I21" s="110"/>
      <c r="J21" s="118" t="str">
        <f t="shared" ref="J21:J23" si="21">IF(C21="","",ROUND(I21*E21,2))</f>
        <v/>
      </c>
      <c r="K21" s="118" t="str">
        <f t="shared" ref="K21:K23" si="22">IF(J21="","",ROUND(J21*$E$7,2))</f>
        <v/>
      </c>
      <c r="L21" s="117" t="str">
        <f t="shared" ref="L21:L23" si="23">IF(C21="","",IF(F21+G21+H21&lt;J21+K21,F21+G21+H21,J21+K21))</f>
        <v/>
      </c>
      <c r="M21" s="117" t="str">
        <f t="shared" ref="M21:M23" si="24">IF(L21="","",ROUND(L21*0.4,2))</f>
        <v/>
      </c>
      <c r="N21" s="119" t="str">
        <f t="shared" ref="N21:N23" si="25">IF(M21="","",L21+M21)</f>
        <v/>
      </c>
      <c r="O21" s="20"/>
    </row>
    <row r="22" spans="1:25" ht="60" customHeight="1" x14ac:dyDescent="0.25">
      <c r="A22" s="113" t="str">
        <f t="shared" si="17"/>
        <v/>
      </c>
      <c r="B22" s="115" t="str">
        <f>IFERROR(VLOOKUP(C22,Auxiliar!$A$23:$B$39,2,FALSE),"")</f>
        <v/>
      </c>
      <c r="C22" s="114"/>
      <c r="D22" s="116"/>
      <c r="E22" s="109"/>
      <c r="F22" s="117" t="str">
        <f t="shared" si="18"/>
        <v/>
      </c>
      <c r="G22" s="117" t="str">
        <f t="shared" si="19"/>
        <v/>
      </c>
      <c r="H22" s="117" t="str">
        <f t="shared" si="20"/>
        <v/>
      </c>
      <c r="I22" s="110"/>
      <c r="J22" s="118" t="str">
        <f t="shared" si="21"/>
        <v/>
      </c>
      <c r="K22" s="118" t="str">
        <f t="shared" si="22"/>
        <v/>
      </c>
      <c r="L22" s="117" t="str">
        <f t="shared" si="23"/>
        <v/>
      </c>
      <c r="M22" s="117" t="str">
        <f t="shared" si="24"/>
        <v/>
      </c>
      <c r="N22" s="119" t="str">
        <f t="shared" si="25"/>
        <v/>
      </c>
      <c r="O22" s="20"/>
    </row>
    <row r="23" spans="1:25" ht="60" customHeight="1" x14ac:dyDescent="0.25">
      <c r="A23" s="113" t="str">
        <f t="shared" ref="A23:A36" si="26">IF(C23&lt;&gt;"",A22+1,"")</f>
        <v/>
      </c>
      <c r="B23" s="115" t="str">
        <f>IFERROR(VLOOKUP(C23,Auxiliar!$A$23:$B$39,2,FALSE),"")</f>
        <v/>
      </c>
      <c r="C23" s="114"/>
      <c r="D23" s="116"/>
      <c r="E23" s="109"/>
      <c r="F23" s="117" t="str">
        <f t="shared" si="18"/>
        <v/>
      </c>
      <c r="G23" s="117" t="str">
        <f t="shared" si="19"/>
        <v/>
      </c>
      <c r="H23" s="117" t="str">
        <f t="shared" si="20"/>
        <v/>
      </c>
      <c r="I23" s="110"/>
      <c r="J23" s="118" t="str">
        <f t="shared" si="21"/>
        <v/>
      </c>
      <c r="K23" s="118" t="str">
        <f t="shared" si="22"/>
        <v/>
      </c>
      <c r="L23" s="117" t="str">
        <f t="shared" si="23"/>
        <v/>
      </c>
      <c r="M23" s="117" t="str">
        <f t="shared" si="24"/>
        <v/>
      </c>
      <c r="N23" s="119" t="str">
        <f t="shared" si="25"/>
        <v/>
      </c>
      <c r="O23" s="20"/>
      <c r="Y23" t="str">
        <f t="shared" si="0"/>
        <v/>
      </c>
    </row>
    <row r="24" spans="1:25" ht="60" customHeight="1" x14ac:dyDescent="0.25">
      <c r="A24" s="113" t="str">
        <f t="shared" si="26"/>
        <v/>
      </c>
      <c r="B24" s="115" t="str">
        <f>IFERROR(VLOOKUP(C24,Auxiliar!$A$23:$B$39,2,FALSE),"")</f>
        <v/>
      </c>
      <c r="C24" s="114"/>
      <c r="D24" s="116"/>
      <c r="E24" s="109"/>
      <c r="F24" s="117" t="str">
        <f t="shared" ref="F24:F36" si="27">IF(C24="","",ROUND($E$5*1.5*E24,2))</f>
        <v/>
      </c>
      <c r="G24" s="117" t="str">
        <f t="shared" ref="G24:G36" si="28">IF(C24="","",IF(OR($E$10="SIM",Y24="d",$E$12="SIM"),ROUND($E$5*0.5*E24,2),0))</f>
        <v/>
      </c>
      <c r="H24" s="117" t="str">
        <f t="shared" ref="H24:H36" si="29">IF(C24="","",ROUND((F24+G24)*$E$7,2))</f>
        <v/>
      </c>
      <c r="I24" s="110"/>
      <c r="J24" s="118" t="str">
        <f t="shared" ref="J24:J36" si="30">IF(C24="","",ROUND(I24*E24,2))</f>
        <v/>
      </c>
      <c r="K24" s="118" t="str">
        <f t="shared" si="13"/>
        <v/>
      </c>
      <c r="L24" s="117" t="str">
        <f t="shared" ref="L24:L36" si="31">IF(C24="","",IF(F24+G24+H24&lt;J24+K24,F24+G24+H24,J24+K24))</f>
        <v/>
      </c>
      <c r="M24" s="117" t="str">
        <f t="shared" si="15"/>
        <v/>
      </c>
      <c r="N24" s="119" t="str">
        <f t="shared" ref="N24:N36" si="32">IF(M24="","",L24+M24)</f>
        <v/>
      </c>
      <c r="O24" s="20"/>
    </row>
    <row r="25" spans="1:25" ht="60" customHeight="1" x14ac:dyDescent="0.25">
      <c r="A25" s="113" t="str">
        <f t="shared" si="26"/>
        <v/>
      </c>
      <c r="B25" s="115" t="str">
        <f>IFERROR(VLOOKUP(C25,Auxiliar!$A$23:$B$39,2,FALSE),"")</f>
        <v/>
      </c>
      <c r="C25" s="114"/>
      <c r="D25" s="116"/>
      <c r="E25" s="109"/>
      <c r="F25" s="117" t="str">
        <f t="shared" si="27"/>
        <v/>
      </c>
      <c r="G25" s="117" t="str">
        <f t="shared" si="28"/>
        <v/>
      </c>
      <c r="H25" s="117" t="str">
        <f t="shared" si="29"/>
        <v/>
      </c>
      <c r="I25" s="110"/>
      <c r="J25" s="118" t="str">
        <f t="shared" si="30"/>
        <v/>
      </c>
      <c r="K25" s="118" t="str">
        <f t="shared" si="13"/>
        <v/>
      </c>
      <c r="L25" s="117" t="str">
        <f t="shared" si="31"/>
        <v/>
      </c>
      <c r="M25" s="117" t="str">
        <f t="shared" si="15"/>
        <v/>
      </c>
      <c r="N25" s="119" t="str">
        <f t="shared" si="32"/>
        <v/>
      </c>
      <c r="O25" s="20"/>
    </row>
    <row r="26" spans="1:25" ht="60" customHeight="1" x14ac:dyDescent="0.25">
      <c r="A26" s="113" t="str">
        <f t="shared" si="26"/>
        <v/>
      </c>
      <c r="B26" s="115" t="str">
        <f>IFERROR(VLOOKUP(C26,Auxiliar!$A$23:$B$39,2,FALSE),"")</f>
        <v/>
      </c>
      <c r="C26" s="114"/>
      <c r="D26" s="116"/>
      <c r="E26" s="109"/>
      <c r="F26" s="117" t="str">
        <f t="shared" si="27"/>
        <v/>
      </c>
      <c r="G26" s="117" t="str">
        <f t="shared" si="28"/>
        <v/>
      </c>
      <c r="H26" s="117" t="str">
        <f t="shared" si="29"/>
        <v/>
      </c>
      <c r="I26" s="110"/>
      <c r="J26" s="118" t="str">
        <f t="shared" si="30"/>
        <v/>
      </c>
      <c r="K26" s="118" t="str">
        <f t="shared" si="13"/>
        <v/>
      </c>
      <c r="L26" s="117" t="str">
        <f t="shared" si="31"/>
        <v/>
      </c>
      <c r="M26" s="117" t="str">
        <f t="shared" si="15"/>
        <v/>
      </c>
      <c r="N26" s="119" t="str">
        <f t="shared" si="32"/>
        <v/>
      </c>
      <c r="O26" s="20"/>
    </row>
    <row r="27" spans="1:25" ht="60" customHeight="1" x14ac:dyDescent="0.25">
      <c r="A27" s="113" t="str">
        <f t="shared" si="26"/>
        <v/>
      </c>
      <c r="B27" s="115" t="str">
        <f>IFERROR(VLOOKUP(C27,Auxiliar!$A$23:$B$39,2,FALSE),"")</f>
        <v/>
      </c>
      <c r="C27" s="114"/>
      <c r="D27" s="116"/>
      <c r="E27" s="109"/>
      <c r="F27" s="117" t="str">
        <f t="shared" si="27"/>
        <v/>
      </c>
      <c r="G27" s="117" t="str">
        <f t="shared" si="28"/>
        <v/>
      </c>
      <c r="H27" s="117" t="str">
        <f t="shared" si="29"/>
        <v/>
      </c>
      <c r="I27" s="110"/>
      <c r="J27" s="118" t="str">
        <f t="shared" si="30"/>
        <v/>
      </c>
      <c r="K27" s="118" t="str">
        <f t="shared" si="13"/>
        <v/>
      </c>
      <c r="L27" s="117" t="str">
        <f t="shared" si="31"/>
        <v/>
      </c>
      <c r="M27" s="117" t="str">
        <f t="shared" si="15"/>
        <v/>
      </c>
      <c r="N27" s="119" t="str">
        <f t="shared" si="32"/>
        <v/>
      </c>
      <c r="O27" s="20"/>
    </row>
    <row r="28" spans="1:25" ht="60" customHeight="1" x14ac:dyDescent="0.25">
      <c r="A28" s="113" t="str">
        <f t="shared" si="26"/>
        <v/>
      </c>
      <c r="B28" s="115" t="str">
        <f>IFERROR(VLOOKUP(C28,Auxiliar!$A$23:$B$39,2,FALSE),"")</f>
        <v/>
      </c>
      <c r="C28" s="114"/>
      <c r="D28" s="116"/>
      <c r="E28" s="109"/>
      <c r="F28" s="117" t="str">
        <f t="shared" si="27"/>
        <v/>
      </c>
      <c r="G28" s="117" t="str">
        <f t="shared" si="28"/>
        <v/>
      </c>
      <c r="H28" s="117" t="str">
        <f t="shared" si="29"/>
        <v/>
      </c>
      <c r="I28" s="110"/>
      <c r="J28" s="118" t="str">
        <f t="shared" si="30"/>
        <v/>
      </c>
      <c r="K28" s="118" t="str">
        <f t="shared" si="13"/>
        <v/>
      </c>
      <c r="L28" s="117" t="str">
        <f t="shared" si="31"/>
        <v/>
      </c>
      <c r="M28" s="117" t="str">
        <f t="shared" si="15"/>
        <v/>
      </c>
      <c r="N28" s="119" t="str">
        <f t="shared" si="32"/>
        <v/>
      </c>
      <c r="O28" s="20"/>
    </row>
    <row r="29" spans="1:25" ht="60" customHeight="1" x14ac:dyDescent="0.25">
      <c r="A29" s="113" t="str">
        <f t="shared" si="26"/>
        <v/>
      </c>
      <c r="B29" s="115" t="str">
        <f>IFERROR(VLOOKUP(C29,Auxiliar!$A$23:$B$39,2,FALSE),"")</f>
        <v/>
      </c>
      <c r="C29" s="114"/>
      <c r="D29" s="116"/>
      <c r="E29" s="109"/>
      <c r="F29" s="117" t="str">
        <f t="shared" si="27"/>
        <v/>
      </c>
      <c r="G29" s="117" t="str">
        <f t="shared" si="28"/>
        <v/>
      </c>
      <c r="H29" s="117" t="str">
        <f t="shared" si="29"/>
        <v/>
      </c>
      <c r="I29" s="110"/>
      <c r="J29" s="118" t="str">
        <f t="shared" si="30"/>
        <v/>
      </c>
      <c r="K29" s="118" t="str">
        <f t="shared" si="13"/>
        <v/>
      </c>
      <c r="L29" s="117" t="str">
        <f t="shared" si="31"/>
        <v/>
      </c>
      <c r="M29" s="117" t="str">
        <f t="shared" si="15"/>
        <v/>
      </c>
      <c r="N29" s="119" t="str">
        <f t="shared" si="32"/>
        <v/>
      </c>
      <c r="O29" s="20"/>
    </row>
    <row r="30" spans="1:25" ht="60" customHeight="1" x14ac:dyDescent="0.25">
      <c r="A30" s="113" t="str">
        <f t="shared" si="26"/>
        <v/>
      </c>
      <c r="B30" s="115" t="str">
        <f>IFERROR(VLOOKUP(C30,Auxiliar!$A$23:$B$39,2,FALSE),"")</f>
        <v/>
      </c>
      <c r="C30" s="114"/>
      <c r="D30" s="116"/>
      <c r="E30" s="109"/>
      <c r="F30" s="117" t="str">
        <f t="shared" si="27"/>
        <v/>
      </c>
      <c r="G30" s="117" t="str">
        <f t="shared" si="28"/>
        <v/>
      </c>
      <c r="H30" s="117" t="str">
        <f t="shared" si="29"/>
        <v/>
      </c>
      <c r="I30" s="110"/>
      <c r="J30" s="118" t="str">
        <f t="shared" si="30"/>
        <v/>
      </c>
      <c r="K30" s="118" t="str">
        <f t="shared" si="13"/>
        <v/>
      </c>
      <c r="L30" s="117" t="str">
        <f t="shared" si="31"/>
        <v/>
      </c>
      <c r="M30" s="117" t="str">
        <f t="shared" si="15"/>
        <v/>
      </c>
      <c r="N30" s="119" t="str">
        <f t="shared" si="32"/>
        <v/>
      </c>
      <c r="O30" s="20"/>
    </row>
    <row r="31" spans="1:25" ht="60" customHeight="1" x14ac:dyDescent="0.25">
      <c r="A31" s="113" t="str">
        <f t="shared" si="26"/>
        <v/>
      </c>
      <c r="B31" s="115" t="str">
        <f>IFERROR(VLOOKUP(C31,Auxiliar!$A$23:$B$39,2,FALSE),"")</f>
        <v/>
      </c>
      <c r="C31" s="114"/>
      <c r="D31" s="116"/>
      <c r="E31" s="109"/>
      <c r="F31" s="117" t="str">
        <f t="shared" si="27"/>
        <v/>
      </c>
      <c r="G31" s="117" t="str">
        <f t="shared" si="28"/>
        <v/>
      </c>
      <c r="H31" s="117" t="str">
        <f t="shared" si="29"/>
        <v/>
      </c>
      <c r="I31" s="110"/>
      <c r="J31" s="118" t="str">
        <f t="shared" si="30"/>
        <v/>
      </c>
      <c r="K31" s="118" t="str">
        <f t="shared" si="13"/>
        <v/>
      </c>
      <c r="L31" s="117" t="str">
        <f t="shared" si="31"/>
        <v/>
      </c>
      <c r="M31" s="117" t="str">
        <f t="shared" si="15"/>
        <v/>
      </c>
      <c r="N31" s="119" t="str">
        <f t="shared" si="32"/>
        <v/>
      </c>
      <c r="O31" s="20"/>
    </row>
    <row r="32" spans="1:25" ht="60" customHeight="1" x14ac:dyDescent="0.25">
      <c r="A32" s="113" t="str">
        <f t="shared" si="26"/>
        <v/>
      </c>
      <c r="B32" s="115" t="str">
        <f>IFERROR(VLOOKUP(C32,Auxiliar!$A$23:$B$39,2,FALSE),"")</f>
        <v/>
      </c>
      <c r="C32" s="114"/>
      <c r="D32" s="116"/>
      <c r="E32" s="109"/>
      <c r="F32" s="117" t="str">
        <f t="shared" si="27"/>
        <v/>
      </c>
      <c r="G32" s="117" t="str">
        <f t="shared" si="28"/>
        <v/>
      </c>
      <c r="H32" s="117" t="str">
        <f t="shared" si="29"/>
        <v/>
      </c>
      <c r="I32" s="110"/>
      <c r="J32" s="118" t="str">
        <f t="shared" si="30"/>
        <v/>
      </c>
      <c r="K32" s="118" t="str">
        <f t="shared" si="13"/>
        <v/>
      </c>
      <c r="L32" s="117" t="str">
        <f t="shared" si="31"/>
        <v/>
      </c>
      <c r="M32" s="117" t="str">
        <f t="shared" si="15"/>
        <v/>
      </c>
      <c r="N32" s="119" t="str">
        <f t="shared" si="32"/>
        <v/>
      </c>
      <c r="O32" s="20"/>
      <c r="Y32" t="str">
        <f t="shared" si="0"/>
        <v/>
      </c>
    </row>
    <row r="33" spans="1:25" ht="60" customHeight="1" x14ac:dyDescent="0.25">
      <c r="A33" s="113" t="str">
        <f t="shared" si="26"/>
        <v/>
      </c>
      <c r="B33" s="115" t="str">
        <f>IFERROR(VLOOKUP(C33,Auxiliar!$A$23:$B$39,2,FALSE),"")</f>
        <v/>
      </c>
      <c r="C33" s="114"/>
      <c r="D33" s="116"/>
      <c r="E33" s="109"/>
      <c r="F33" s="117" t="str">
        <f t="shared" si="27"/>
        <v/>
      </c>
      <c r="G33" s="117" t="str">
        <f t="shared" si="28"/>
        <v/>
      </c>
      <c r="H33" s="117" t="str">
        <f t="shared" si="29"/>
        <v/>
      </c>
      <c r="I33" s="110"/>
      <c r="J33" s="118" t="str">
        <f t="shared" si="30"/>
        <v/>
      </c>
      <c r="K33" s="118" t="str">
        <f t="shared" si="13"/>
        <v/>
      </c>
      <c r="L33" s="117" t="str">
        <f t="shared" si="31"/>
        <v/>
      </c>
      <c r="M33" s="117" t="str">
        <f t="shared" si="15"/>
        <v/>
      </c>
      <c r="N33" s="119" t="str">
        <f t="shared" si="32"/>
        <v/>
      </c>
      <c r="O33" s="20"/>
      <c r="Y33" t="str">
        <f t="shared" si="0"/>
        <v/>
      </c>
    </row>
    <row r="34" spans="1:25" ht="60" customHeight="1" x14ac:dyDescent="0.25">
      <c r="A34" s="113" t="str">
        <f t="shared" si="26"/>
        <v/>
      </c>
      <c r="B34" s="115" t="str">
        <f>IFERROR(VLOOKUP(C34,Auxiliar!$A$23:$B$39,2,FALSE),"")</f>
        <v/>
      </c>
      <c r="C34" s="114"/>
      <c r="D34" s="116"/>
      <c r="E34" s="109"/>
      <c r="F34" s="117" t="str">
        <f t="shared" si="27"/>
        <v/>
      </c>
      <c r="G34" s="117" t="str">
        <f t="shared" si="28"/>
        <v/>
      </c>
      <c r="H34" s="117" t="str">
        <f t="shared" si="29"/>
        <v/>
      </c>
      <c r="I34" s="110"/>
      <c r="J34" s="118" t="str">
        <f t="shared" si="30"/>
        <v/>
      </c>
      <c r="K34" s="118" t="str">
        <f t="shared" si="13"/>
        <v/>
      </c>
      <c r="L34" s="117" t="str">
        <f t="shared" si="31"/>
        <v/>
      </c>
      <c r="M34" s="117" t="str">
        <f t="shared" si="15"/>
        <v/>
      </c>
      <c r="N34" s="119" t="str">
        <f t="shared" si="32"/>
        <v/>
      </c>
      <c r="O34" s="20"/>
      <c r="Q34" s="20"/>
      <c r="Y34" t="str">
        <f t="shared" si="0"/>
        <v/>
      </c>
    </row>
    <row r="35" spans="1:25" ht="60" customHeight="1" x14ac:dyDescent="0.25">
      <c r="A35" s="113" t="str">
        <f t="shared" si="26"/>
        <v/>
      </c>
      <c r="B35" s="115" t="str">
        <f>IFERROR(VLOOKUP(C35,Auxiliar!$A$23:$B$39,2,FALSE),"")</f>
        <v/>
      </c>
      <c r="C35" s="114"/>
      <c r="D35" s="116"/>
      <c r="E35" s="109"/>
      <c r="F35" s="117" t="str">
        <f t="shared" si="27"/>
        <v/>
      </c>
      <c r="G35" s="117" t="str">
        <f t="shared" si="28"/>
        <v/>
      </c>
      <c r="H35" s="117" t="str">
        <f t="shared" si="29"/>
        <v/>
      </c>
      <c r="I35" s="110"/>
      <c r="J35" s="118" t="str">
        <f t="shared" si="30"/>
        <v/>
      </c>
      <c r="K35" s="118" t="str">
        <f t="shared" si="13"/>
        <v/>
      </c>
      <c r="L35" s="117" t="str">
        <f t="shared" si="31"/>
        <v/>
      </c>
      <c r="M35" s="117" t="str">
        <f t="shared" si="15"/>
        <v/>
      </c>
      <c r="N35" s="119" t="str">
        <f t="shared" si="32"/>
        <v/>
      </c>
      <c r="O35" s="20"/>
      <c r="Q35" s="20"/>
      <c r="Y35" t="str">
        <f t="shared" si="0"/>
        <v/>
      </c>
    </row>
    <row r="36" spans="1:25" ht="60" customHeight="1" x14ac:dyDescent="0.25">
      <c r="A36" s="113" t="str">
        <f t="shared" si="26"/>
        <v/>
      </c>
      <c r="B36" s="115" t="str">
        <f>IFERROR(VLOOKUP(C36,Auxiliar!$A$23:$B$39,2,FALSE),"")</f>
        <v/>
      </c>
      <c r="C36" s="114"/>
      <c r="D36" s="116"/>
      <c r="E36" s="109"/>
      <c r="F36" s="117" t="str">
        <f t="shared" si="27"/>
        <v/>
      </c>
      <c r="G36" s="117" t="str">
        <f t="shared" si="28"/>
        <v/>
      </c>
      <c r="H36" s="117" t="str">
        <f t="shared" si="29"/>
        <v/>
      </c>
      <c r="I36" s="110"/>
      <c r="J36" s="118" t="str">
        <f t="shared" si="30"/>
        <v/>
      </c>
      <c r="K36" s="118" t="str">
        <f t="shared" si="13"/>
        <v/>
      </c>
      <c r="L36" s="117" t="str">
        <f t="shared" si="31"/>
        <v/>
      </c>
      <c r="M36" s="117" t="str">
        <f t="shared" si="15"/>
        <v/>
      </c>
      <c r="N36" s="119" t="str">
        <f t="shared" si="32"/>
        <v/>
      </c>
      <c r="O36" s="20"/>
      <c r="Y36" t="str">
        <f t="shared" si="0"/>
        <v/>
      </c>
    </row>
    <row r="37" spans="1:25" ht="15" customHeight="1" x14ac:dyDescent="0.25">
      <c r="E37" s="21"/>
      <c r="F37" s="21"/>
      <c r="G37" s="21"/>
      <c r="H37" s="21"/>
      <c r="I37" s="21"/>
      <c r="K37" s="8"/>
      <c r="L37" s="120">
        <f>SUMIF(L17:L36,"&lt;&gt;#N/D")</f>
        <v>0</v>
      </c>
      <c r="M37" s="120">
        <f>SUMIF(M17:M36,"&lt;&gt;#N/D")</f>
        <v>0</v>
      </c>
      <c r="N37" s="120">
        <f>SUMIF(N17:N36,"&lt;&gt;#N/D")</f>
        <v>0</v>
      </c>
      <c r="Y37" t="str">
        <f t="shared" si="0"/>
        <v/>
      </c>
    </row>
    <row r="38" spans="1:25" x14ac:dyDescent="0.25">
      <c r="K38" s="19"/>
    </row>
    <row r="39" spans="1:25" ht="49.5" customHeight="1" x14ac:dyDescent="0.25">
      <c r="D39"/>
    </row>
    <row r="40" spans="1:25" x14ac:dyDescent="0.25">
      <c r="D40"/>
      <c r="N40" s="8"/>
    </row>
    <row r="41" spans="1:25" s="10" customFormat="1" ht="15" customHeight="1" x14ac:dyDescent="0.25">
      <c r="A41"/>
      <c r="B41"/>
      <c r="C41"/>
      <c r="D41"/>
      <c r="G41" s="253" t="s">
        <v>169</v>
      </c>
      <c r="H41" s="254"/>
      <c r="I41" s="254"/>
      <c r="J41" s="255"/>
      <c r="K41" s="121">
        <f>SUMIF(B17:B36,"a)",L17:L36)</f>
        <v>0</v>
      </c>
      <c r="M41" s="242" t="s">
        <v>277</v>
      </c>
      <c r="N41" s="243"/>
    </row>
    <row r="42" spans="1:25" s="10" customFormat="1" ht="12.75" customHeight="1" x14ac:dyDescent="0.25">
      <c r="A42"/>
      <c r="B42"/>
      <c r="C42"/>
      <c r="D42"/>
      <c r="H42"/>
      <c r="I42" s="8"/>
      <c r="J42" s="8"/>
      <c r="K42" s="122"/>
      <c r="M42" s="244"/>
      <c r="N42" s="245"/>
    </row>
    <row r="43" spans="1:25" s="10" customFormat="1" x14ac:dyDescent="0.25">
      <c r="A43"/>
      <c r="B43"/>
      <c r="C43"/>
      <c r="D43"/>
      <c r="G43" s="256" t="s">
        <v>170</v>
      </c>
      <c r="H43" s="257"/>
      <c r="I43" s="257"/>
      <c r="J43" s="258"/>
      <c r="K43" s="121">
        <f>SUMIF(B17:B36,"&lt;&gt;a)",L17:L36)</f>
        <v>0</v>
      </c>
      <c r="M43" s="244"/>
      <c r="N43" s="245"/>
    </row>
    <row r="44" spans="1:25" s="10" customFormat="1" ht="12.75" customHeight="1" x14ac:dyDescent="0.25">
      <c r="A44"/>
      <c r="B44"/>
      <c r="C44"/>
      <c r="D44"/>
      <c r="H44"/>
      <c r="I44" s="8"/>
      <c r="J44" s="8"/>
      <c r="K44" s="123"/>
      <c r="M44" s="246"/>
      <c r="N44" s="247"/>
    </row>
    <row r="45" spans="1:25" s="10" customFormat="1" ht="14.45" customHeight="1" x14ac:dyDescent="0.25">
      <c r="A45"/>
      <c r="B45"/>
      <c r="C45"/>
      <c r="D45"/>
      <c r="G45" s="259" t="s">
        <v>171</v>
      </c>
      <c r="H45" s="260"/>
      <c r="I45" s="260"/>
      <c r="J45" s="261"/>
      <c r="K45" s="121">
        <f>K41+K43</f>
        <v>0</v>
      </c>
      <c r="M45" s="272">
        <f>IF(K45&lt;142857.14,K45,142857.14)</f>
        <v>0</v>
      </c>
      <c r="N45" s="273"/>
    </row>
    <row r="46" spans="1:25" s="10" customFormat="1" ht="14.45" customHeight="1" x14ac:dyDescent="0.25">
      <c r="H46"/>
      <c r="I46" s="8"/>
      <c r="J46" s="8"/>
      <c r="K46" s="123"/>
      <c r="M46" s="124"/>
      <c r="N46" s="125"/>
    </row>
    <row r="47" spans="1:25" s="10" customFormat="1" ht="14.45" customHeight="1" x14ac:dyDescent="0.25">
      <c r="G47" s="269" t="s">
        <v>162</v>
      </c>
      <c r="H47" s="270"/>
      <c r="I47" s="270"/>
      <c r="J47" s="271"/>
      <c r="K47" s="121">
        <f>M37</f>
        <v>0</v>
      </c>
      <c r="M47" s="238">
        <f>IF(K47&lt;57142.86,K47,57142.86)</f>
        <v>0</v>
      </c>
      <c r="N47" s="239"/>
    </row>
    <row r="48" spans="1:25" s="10" customFormat="1" x14ac:dyDescent="0.25">
      <c r="A48"/>
      <c r="B48"/>
      <c r="C48"/>
      <c r="H48"/>
      <c r="I48" s="8"/>
      <c r="J48" s="8"/>
      <c r="K48" s="123"/>
      <c r="M48" s="124"/>
      <c r="N48" s="125"/>
    </row>
    <row r="49" spans="1:14" s="10" customFormat="1" x14ac:dyDescent="0.25">
      <c r="A49"/>
      <c r="B49"/>
      <c r="C49"/>
      <c r="G49" s="248" t="s">
        <v>168</v>
      </c>
      <c r="H49" s="249"/>
      <c r="I49" s="249"/>
      <c r="J49" s="250"/>
      <c r="K49" s="121">
        <f>K45+K47</f>
        <v>0</v>
      </c>
      <c r="M49" s="240">
        <f>M47+M45</f>
        <v>0</v>
      </c>
      <c r="N49" s="241"/>
    </row>
    <row r="50" spans="1:14" s="10" customFormat="1" x14ac:dyDescent="0.25">
      <c r="A50"/>
      <c r="B50"/>
      <c r="C50"/>
      <c r="F50"/>
      <c r="G50"/>
      <c r="H50" s="8"/>
      <c r="I50" s="8"/>
      <c r="J50" s="116"/>
    </row>
    <row r="51" spans="1:14" s="10" customFormat="1" x14ac:dyDescent="0.25">
      <c r="A51"/>
      <c r="B51"/>
      <c r="C51"/>
      <c r="F51"/>
      <c r="G51"/>
      <c r="H51" s="8"/>
      <c r="I51" s="8"/>
      <c r="J51" s="116"/>
    </row>
    <row r="52" spans="1:14" s="10" customFormat="1" x14ac:dyDescent="0.25">
      <c r="A52"/>
      <c r="B52"/>
      <c r="C52"/>
      <c r="F52"/>
      <c r="G52"/>
      <c r="H52" s="8"/>
      <c r="I52" s="8"/>
      <c r="J52" s="116"/>
    </row>
    <row r="53" spans="1:14" s="10" customFormat="1" x14ac:dyDescent="0.25">
      <c r="A53"/>
      <c r="B53"/>
      <c r="C53"/>
      <c r="F53"/>
      <c r="G53"/>
      <c r="H53" s="8"/>
      <c r="I53" s="8"/>
      <c r="J53" s="116"/>
    </row>
    <row r="54" spans="1:14" s="10" customFormat="1" x14ac:dyDescent="0.25">
      <c r="A54"/>
      <c r="B54"/>
      <c r="C54"/>
    </row>
  </sheetData>
  <sheetProtection algorithmName="SHA-512" hashValue="TWe22Ycz4Ffm6PcewlqZt1FWj/N/SR3C8dARdNgqWZobqsXPigmBqkQwZ9nFqhQMloujCk9Yqghn0ihiCiQ2Bg==" saltValue="MpuMGmaP4Kjbux5ymbVJGQ==" spinCount="100000" sheet="1" objects="1" scenarios="1" selectLockedCells="1"/>
  <mergeCells count="25">
    <mergeCell ref="H3:N12"/>
    <mergeCell ref="B10:C10"/>
    <mergeCell ref="B3:C3"/>
    <mergeCell ref="A14:A16"/>
    <mergeCell ref="B14:C16"/>
    <mergeCell ref="E7:F7"/>
    <mergeCell ref="B12:C12"/>
    <mergeCell ref="B5:C5"/>
    <mergeCell ref="B7:C7"/>
    <mergeCell ref="M47:N47"/>
    <mergeCell ref="M49:N49"/>
    <mergeCell ref="M41:N44"/>
    <mergeCell ref="G49:J49"/>
    <mergeCell ref="E3:F3"/>
    <mergeCell ref="G41:J41"/>
    <mergeCell ref="G43:J43"/>
    <mergeCell ref="G45:J45"/>
    <mergeCell ref="E5:F5"/>
    <mergeCell ref="E10:F10"/>
    <mergeCell ref="E12:F12"/>
    <mergeCell ref="E14:L14"/>
    <mergeCell ref="M14:M15"/>
    <mergeCell ref="G47:J47"/>
    <mergeCell ref="M45:N45"/>
    <mergeCell ref="N14:N15"/>
  </mergeCells>
  <dataValidations count="2">
    <dataValidation type="whole" operator="lessThanOrEqual" allowBlank="1" showInputMessage="1" showErrorMessage="1" errorTitle="Valor Incorreto" error="Financiado um período máximo de 36 meses" sqref="E17:E36">
      <formula1>36</formula1>
    </dataValidation>
    <dataValidation type="list" allowBlank="1" showInputMessage="1" showErrorMessage="1" sqref="E10:F10 E12:F12">
      <formula1>$AH$7:$AH$8</formula1>
    </dataValidation>
  </dataValidations>
  <pageMargins left="0.7" right="0.7" top="0.75" bottom="0.75" header="0.3" footer="0.3"/>
  <pageSetup paperSize="9" scale="37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Auxiliar!$A$23:$A$40</xm:f>
          </x14:formula1>
          <xm:sqref>C17:C36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showGridLines="0" topLeftCell="A12" zoomScale="70" zoomScaleNormal="70" workbookViewId="0">
      <selection activeCell="A23" sqref="A23"/>
    </sheetView>
  </sheetViews>
  <sheetFormatPr defaultRowHeight="15" x14ac:dyDescent="0.25"/>
  <cols>
    <col min="1" max="1" width="205.5703125" bestFit="1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3.5" customHeight="1" x14ac:dyDescent="0.25">
      <c r="A2" s="288"/>
      <c r="B2" s="288"/>
      <c r="C2" s="288"/>
      <c r="D2" s="288"/>
      <c r="E2" s="288"/>
      <c r="F2" s="288"/>
    </row>
    <row r="3" spans="1:6" ht="15.75" thickBot="1" x14ac:dyDescent="0.3">
      <c r="A3" s="8"/>
      <c r="B3" s="8"/>
      <c r="C3" s="8"/>
      <c r="D3" s="8"/>
    </row>
    <row r="4" spans="1:6" ht="15.75" thickBot="1" x14ac:dyDescent="0.3">
      <c r="B4" s="85" t="s">
        <v>186</v>
      </c>
      <c r="C4" s="289" t="s">
        <v>247</v>
      </c>
      <c r="D4" s="290"/>
    </row>
    <row r="5" spans="1:6" x14ac:dyDescent="0.25">
      <c r="B5" s="86" t="s">
        <v>248</v>
      </c>
      <c r="C5" s="87" t="s">
        <v>249</v>
      </c>
      <c r="D5" s="88" t="s">
        <v>250</v>
      </c>
    </row>
    <row r="6" spans="1:6" x14ac:dyDescent="0.25">
      <c r="B6" s="89" t="s">
        <v>251</v>
      </c>
      <c r="C6" s="90" t="s">
        <v>252</v>
      </c>
      <c r="D6" s="91" t="s">
        <v>253</v>
      </c>
    </row>
    <row r="7" spans="1:6" ht="27" thickBot="1" x14ac:dyDescent="0.3">
      <c r="B7" s="89" t="s">
        <v>254</v>
      </c>
      <c r="C7" s="92" t="s">
        <v>255</v>
      </c>
      <c r="D7" s="93" t="s">
        <v>256</v>
      </c>
    </row>
    <row r="8" spans="1:6" x14ac:dyDescent="0.25">
      <c r="A8" s="8"/>
      <c r="B8" s="94" t="s">
        <v>257</v>
      </c>
    </row>
    <row r="9" spans="1:6" ht="15.75" thickBot="1" x14ac:dyDescent="0.3">
      <c r="A9" s="8"/>
      <c r="B9" s="94" t="s">
        <v>258</v>
      </c>
    </row>
    <row r="10" spans="1:6" ht="15.75" thickBot="1" x14ac:dyDescent="0.3">
      <c r="A10" s="8"/>
      <c r="B10" s="94" t="s">
        <v>259</v>
      </c>
      <c r="C10" s="95" t="s">
        <v>210</v>
      </c>
      <c r="D10" s="96" t="s">
        <v>260</v>
      </c>
    </row>
    <row r="11" spans="1:6" x14ac:dyDescent="0.25">
      <c r="A11" s="8"/>
      <c r="B11" s="94" t="s">
        <v>261</v>
      </c>
      <c r="C11" s="97" t="s">
        <v>262</v>
      </c>
      <c r="D11" s="98" t="s">
        <v>263</v>
      </c>
    </row>
    <row r="12" spans="1:6" ht="15.75" thickBot="1" x14ac:dyDescent="0.3">
      <c r="A12" s="8"/>
      <c r="B12" s="99" t="s">
        <v>264</v>
      </c>
      <c r="C12" s="100" t="s">
        <v>265</v>
      </c>
      <c r="D12" s="98" t="s">
        <v>266</v>
      </c>
    </row>
    <row r="13" spans="1:6" x14ac:dyDescent="0.25">
      <c r="A13" s="8"/>
      <c r="B13" s="8"/>
      <c r="C13" s="8"/>
      <c r="D13" s="98" t="s">
        <v>267</v>
      </c>
    </row>
    <row r="14" spans="1:6" x14ac:dyDescent="0.25">
      <c r="A14" s="8"/>
      <c r="B14" s="8"/>
      <c r="C14" s="8"/>
      <c r="D14" s="98" t="s">
        <v>268</v>
      </c>
    </row>
    <row r="15" spans="1:6" x14ac:dyDescent="0.25">
      <c r="A15" s="8"/>
      <c r="B15" s="8"/>
      <c r="C15" s="8"/>
      <c r="D15" s="98" t="s">
        <v>269</v>
      </c>
    </row>
    <row r="16" spans="1:6" x14ac:dyDescent="0.25">
      <c r="A16" s="8"/>
      <c r="B16" s="8"/>
      <c r="C16" s="8"/>
      <c r="D16" s="98" t="s">
        <v>270</v>
      </c>
    </row>
    <row r="17" spans="1:4" x14ac:dyDescent="0.25">
      <c r="A17" s="8"/>
      <c r="B17" s="8"/>
      <c r="C17" s="8"/>
      <c r="D17" s="98" t="s">
        <v>271</v>
      </c>
    </row>
    <row r="18" spans="1:4" x14ac:dyDescent="0.25">
      <c r="A18" s="8"/>
      <c r="B18" s="8"/>
      <c r="C18" s="8"/>
      <c r="D18" s="98" t="s">
        <v>272</v>
      </c>
    </row>
    <row r="19" spans="1:4" ht="15.75" thickBot="1" x14ac:dyDescent="0.3">
      <c r="D19" s="101" t="s">
        <v>273</v>
      </c>
    </row>
    <row r="20" spans="1:4" s="2" customFormat="1" ht="21" customHeight="1" thickBot="1" x14ac:dyDescent="0.3">
      <c r="A20"/>
    </row>
    <row r="21" spans="1:4" ht="15.75" thickBot="1" x14ac:dyDescent="0.3">
      <c r="A21" s="103" t="s">
        <v>121</v>
      </c>
    </row>
    <row r="22" spans="1:4" ht="18.75" customHeight="1" x14ac:dyDescent="0.25">
      <c r="A22" s="102" t="s">
        <v>122</v>
      </c>
    </row>
    <row r="23" spans="1:4" x14ac:dyDescent="0.25">
      <c r="A23" s="12" t="s">
        <v>143</v>
      </c>
      <c r="B23" s="11" t="s">
        <v>126</v>
      </c>
    </row>
    <row r="24" spans="1:4" x14ac:dyDescent="0.25">
      <c r="A24" s="12" t="s">
        <v>144</v>
      </c>
      <c r="B24" s="12" t="s">
        <v>127</v>
      </c>
    </row>
    <row r="25" spans="1:4" x14ac:dyDescent="0.25">
      <c r="A25" s="12" t="s">
        <v>145</v>
      </c>
      <c r="B25" s="12" t="s">
        <v>128</v>
      </c>
    </row>
    <row r="26" spans="1:4" x14ac:dyDescent="0.25">
      <c r="A26" s="12" t="s">
        <v>146</v>
      </c>
      <c r="B26" s="13" t="s">
        <v>129</v>
      </c>
    </row>
    <row r="27" spans="1:4" ht="12.75" customHeight="1" x14ac:dyDescent="0.25">
      <c r="A27" s="12" t="s">
        <v>147</v>
      </c>
      <c r="B27" s="13" t="s">
        <v>130</v>
      </c>
    </row>
    <row r="28" spans="1:4" x14ac:dyDescent="0.25">
      <c r="A28" s="12" t="s">
        <v>148</v>
      </c>
      <c r="B28" s="13" t="s">
        <v>131</v>
      </c>
    </row>
    <row r="29" spans="1:4" x14ac:dyDescent="0.25">
      <c r="A29" s="12" t="s">
        <v>149</v>
      </c>
      <c r="B29" s="12" t="s">
        <v>132</v>
      </c>
    </row>
    <row r="30" spans="1:4" x14ac:dyDescent="0.25">
      <c r="A30" s="12" t="s">
        <v>150</v>
      </c>
      <c r="B30" s="12" t="s">
        <v>133</v>
      </c>
    </row>
    <row r="31" spans="1:4" x14ac:dyDescent="0.25">
      <c r="A31" s="12" t="s">
        <v>151</v>
      </c>
      <c r="B31" s="12" t="s">
        <v>134</v>
      </c>
    </row>
    <row r="32" spans="1:4" x14ac:dyDescent="0.25">
      <c r="A32" s="12" t="s">
        <v>152</v>
      </c>
      <c r="B32" s="12" t="s">
        <v>135</v>
      </c>
    </row>
    <row r="33" spans="1:3" x14ac:dyDescent="0.25">
      <c r="A33" s="12" t="s">
        <v>153</v>
      </c>
      <c r="B33" s="12" t="s">
        <v>136</v>
      </c>
    </row>
    <row r="34" spans="1:3" x14ac:dyDescent="0.25">
      <c r="A34" s="12" t="s">
        <v>154</v>
      </c>
      <c r="B34" s="12" t="s">
        <v>137</v>
      </c>
    </row>
    <row r="35" spans="1:3" x14ac:dyDescent="0.25">
      <c r="A35" s="12" t="s">
        <v>159</v>
      </c>
      <c r="B35" s="14" t="s">
        <v>138</v>
      </c>
    </row>
    <row r="36" spans="1:3" x14ac:dyDescent="0.25">
      <c r="A36" s="12" t="s">
        <v>155</v>
      </c>
      <c r="B36" s="14" t="s">
        <v>139</v>
      </c>
    </row>
    <row r="37" spans="1:3" x14ac:dyDescent="0.25">
      <c r="A37" s="12" t="s">
        <v>156</v>
      </c>
      <c r="B37" s="14" t="s">
        <v>140</v>
      </c>
    </row>
    <row r="38" spans="1:3" x14ac:dyDescent="0.25">
      <c r="A38" s="12" t="s">
        <v>158</v>
      </c>
      <c r="B38" s="15" t="s">
        <v>141</v>
      </c>
    </row>
    <row r="39" spans="1:3" s="8" customFormat="1" x14ac:dyDescent="0.25">
      <c r="A39" s="8" t="s">
        <v>157</v>
      </c>
      <c r="B39" s="14" t="s">
        <v>142</v>
      </c>
    </row>
    <row r="40" spans="1:3" x14ac:dyDescent="0.25">
      <c r="A40" s="102"/>
      <c r="B40" s="16"/>
    </row>
    <row r="41" spans="1:3" ht="18" customHeight="1" x14ac:dyDescent="0.25">
      <c r="A41" s="7"/>
    </row>
    <row r="42" spans="1:3" x14ac:dyDescent="0.25">
      <c r="A42" s="7" t="s">
        <v>123</v>
      </c>
    </row>
    <row r="43" spans="1:3" x14ac:dyDescent="0.25">
      <c r="A43" s="7"/>
    </row>
    <row r="44" spans="1:3" x14ac:dyDescent="0.25">
      <c r="A44" s="7" t="s">
        <v>124</v>
      </c>
      <c r="B44" s="8"/>
      <c r="C44" s="8"/>
    </row>
    <row r="45" spans="1:3" ht="15.75" thickBot="1" x14ac:dyDescent="0.3">
      <c r="A45" s="6"/>
      <c r="B45" s="8"/>
      <c r="C45" s="8"/>
    </row>
    <row r="46" spans="1:3" x14ac:dyDescent="0.25">
      <c r="B46" s="8"/>
      <c r="C46" s="8"/>
    </row>
    <row r="47" spans="1:3" x14ac:dyDescent="0.25">
      <c r="B47" s="8"/>
      <c r="C47" s="8"/>
    </row>
    <row r="48" spans="1:3" x14ac:dyDescent="0.25">
      <c r="A48" s="3"/>
      <c r="B48" s="8"/>
      <c r="C48" s="8"/>
    </row>
    <row r="49" spans="1:3" x14ac:dyDescent="0.25">
      <c r="B49" s="8"/>
      <c r="C49" s="8"/>
    </row>
    <row r="50" spans="1:3" x14ac:dyDescent="0.25">
      <c r="B50" s="8"/>
      <c r="C50" s="8"/>
    </row>
    <row r="51" spans="1:3" x14ac:dyDescent="0.25">
      <c r="B51" s="8"/>
      <c r="C51" s="8"/>
    </row>
    <row r="62" spans="1:3" x14ac:dyDescent="0.25">
      <c r="A62" t="s">
        <v>179</v>
      </c>
    </row>
    <row r="63" spans="1:3" x14ac:dyDescent="0.25">
      <c r="A63" t="s">
        <v>180</v>
      </c>
    </row>
  </sheetData>
  <mergeCells count="2">
    <mergeCell ref="A2:F2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61</v>
      </c>
      <c r="B1" s="1" t="s">
        <v>62</v>
      </c>
      <c r="D1" s="1" t="s">
        <v>119</v>
      </c>
      <c r="E1" s="1" t="s">
        <v>120</v>
      </c>
    </row>
    <row r="2" spans="1:5" x14ac:dyDescent="0.25">
      <c r="A2" s="5" t="s">
        <v>60</v>
      </c>
      <c r="B2" s="4" t="s">
        <v>2</v>
      </c>
      <c r="D2" s="4" t="s">
        <v>64</v>
      </c>
      <c r="E2" s="4" t="s">
        <v>63</v>
      </c>
    </row>
    <row r="3" spans="1:5" x14ac:dyDescent="0.25">
      <c r="A3" s="5" t="s">
        <v>59</v>
      </c>
      <c r="B3" s="4" t="s">
        <v>6</v>
      </c>
      <c r="D3" s="4" t="s">
        <v>64</v>
      </c>
      <c r="E3" s="4" t="s">
        <v>65</v>
      </c>
    </row>
    <row r="4" spans="1:5" x14ac:dyDescent="0.25">
      <c r="A4" s="5" t="s">
        <v>54</v>
      </c>
      <c r="B4" s="4" t="s">
        <v>3</v>
      </c>
      <c r="D4" s="4" t="s">
        <v>64</v>
      </c>
      <c r="E4" s="4" t="s">
        <v>66</v>
      </c>
    </row>
    <row r="5" spans="1:5" x14ac:dyDescent="0.25">
      <c r="A5" s="5" t="s">
        <v>59</v>
      </c>
      <c r="B5" s="4" t="s">
        <v>9</v>
      </c>
      <c r="D5" s="4" t="s">
        <v>64</v>
      </c>
      <c r="E5" s="4" t="s">
        <v>67</v>
      </c>
    </row>
    <row r="6" spans="1:5" x14ac:dyDescent="0.25">
      <c r="A6" s="5" t="s">
        <v>56</v>
      </c>
      <c r="B6" s="4" t="s">
        <v>4</v>
      </c>
      <c r="D6" s="4" t="s">
        <v>64</v>
      </c>
      <c r="E6" s="4" t="s">
        <v>68</v>
      </c>
    </row>
    <row r="7" spans="1:5" x14ac:dyDescent="0.25">
      <c r="A7" s="5" t="s">
        <v>58</v>
      </c>
      <c r="B7" s="4" t="s">
        <v>8</v>
      </c>
      <c r="D7" s="4" t="s">
        <v>64</v>
      </c>
      <c r="E7" s="4" t="s">
        <v>69</v>
      </c>
    </row>
    <row r="8" spans="1:5" x14ac:dyDescent="0.25">
      <c r="A8" s="5" t="s">
        <v>57</v>
      </c>
      <c r="B8" s="4" t="s">
        <v>5</v>
      </c>
      <c r="D8" s="4" t="s">
        <v>64</v>
      </c>
      <c r="E8" s="4" t="s">
        <v>70</v>
      </c>
    </row>
    <row r="9" spans="1:5" x14ac:dyDescent="0.25">
      <c r="A9" s="5" t="s">
        <v>60</v>
      </c>
      <c r="B9" s="4" t="s">
        <v>10</v>
      </c>
      <c r="D9" s="4" t="s">
        <v>64</v>
      </c>
      <c r="E9" s="4" t="s">
        <v>72</v>
      </c>
    </row>
    <row r="10" spans="1:5" x14ac:dyDescent="0.25">
      <c r="A10" s="5" t="s">
        <v>31</v>
      </c>
      <c r="B10" s="4" t="s">
        <v>34</v>
      </c>
      <c r="D10" s="4" t="s">
        <v>64</v>
      </c>
      <c r="E10" s="4" t="s">
        <v>71</v>
      </c>
    </row>
    <row r="11" spans="1:5" x14ac:dyDescent="0.25">
      <c r="A11" s="5" t="s">
        <v>59</v>
      </c>
      <c r="B11" s="4" t="s">
        <v>13</v>
      </c>
      <c r="D11" s="4" t="s">
        <v>64</v>
      </c>
      <c r="E11" s="4" t="s">
        <v>73</v>
      </c>
    </row>
    <row r="12" spans="1:5" x14ac:dyDescent="0.25">
      <c r="A12" s="5" t="s">
        <v>58</v>
      </c>
      <c r="B12" s="4" t="s">
        <v>17</v>
      </c>
      <c r="D12" s="4" t="s">
        <v>74</v>
      </c>
      <c r="E12" s="4" t="s">
        <v>75</v>
      </c>
    </row>
    <row r="13" spans="1:5" x14ac:dyDescent="0.25">
      <c r="A13" s="5" t="s">
        <v>57</v>
      </c>
      <c r="B13" s="4" t="s">
        <v>7</v>
      </c>
      <c r="D13" s="4" t="s">
        <v>74</v>
      </c>
      <c r="E13" s="4" t="s">
        <v>76</v>
      </c>
    </row>
    <row r="14" spans="1:5" x14ac:dyDescent="0.25">
      <c r="A14" s="5" t="s">
        <v>58</v>
      </c>
      <c r="B14" s="4" t="s">
        <v>23</v>
      </c>
      <c r="D14" s="4" t="s">
        <v>74</v>
      </c>
      <c r="E14" s="4" t="s">
        <v>77</v>
      </c>
    </row>
    <row r="15" spans="1:5" x14ac:dyDescent="0.25">
      <c r="A15" s="5" t="s">
        <v>31</v>
      </c>
      <c r="B15" s="4" t="s">
        <v>37</v>
      </c>
      <c r="D15" s="4" t="s">
        <v>74</v>
      </c>
      <c r="E15" s="4" t="s">
        <v>78</v>
      </c>
    </row>
    <row r="16" spans="1:5" x14ac:dyDescent="0.25">
      <c r="A16" s="5" t="s">
        <v>59</v>
      </c>
      <c r="B16" s="4" t="s">
        <v>18</v>
      </c>
      <c r="D16" s="4" t="s">
        <v>85</v>
      </c>
      <c r="E16" s="4" t="s">
        <v>79</v>
      </c>
    </row>
    <row r="17" spans="1:5" x14ac:dyDescent="0.25">
      <c r="A17" s="5" t="s">
        <v>59</v>
      </c>
      <c r="B17" s="4" t="s">
        <v>24</v>
      </c>
      <c r="D17" s="4" t="s">
        <v>85</v>
      </c>
      <c r="E17" s="4" t="s">
        <v>80</v>
      </c>
    </row>
    <row r="18" spans="1:5" x14ac:dyDescent="0.25">
      <c r="A18" s="5" t="s">
        <v>60</v>
      </c>
      <c r="B18" s="4" t="s">
        <v>14</v>
      </c>
      <c r="D18" s="4" t="s">
        <v>85</v>
      </c>
      <c r="E18" s="4" t="s">
        <v>81</v>
      </c>
    </row>
    <row r="19" spans="1:5" x14ac:dyDescent="0.25">
      <c r="A19" s="5" t="s">
        <v>54</v>
      </c>
      <c r="B19" s="4" t="s">
        <v>11</v>
      </c>
      <c r="D19" s="4" t="s">
        <v>82</v>
      </c>
      <c r="E19" s="4" t="s">
        <v>83</v>
      </c>
    </row>
    <row r="20" spans="1:5" x14ac:dyDescent="0.25">
      <c r="A20" s="5" t="s">
        <v>59</v>
      </c>
      <c r="B20" s="4" t="s">
        <v>29</v>
      </c>
      <c r="D20" s="4" t="s">
        <v>82</v>
      </c>
      <c r="E20" s="4" t="s">
        <v>84</v>
      </c>
    </row>
    <row r="21" spans="1:5" x14ac:dyDescent="0.25">
      <c r="A21" s="5" t="s">
        <v>60</v>
      </c>
      <c r="B21" s="4" t="s">
        <v>19</v>
      </c>
      <c r="D21" s="4" t="s">
        <v>86</v>
      </c>
      <c r="E21" s="4" t="s">
        <v>87</v>
      </c>
    </row>
    <row r="22" spans="1:5" x14ac:dyDescent="0.25">
      <c r="A22" s="5" t="s">
        <v>60</v>
      </c>
      <c r="B22" s="4" t="s">
        <v>25</v>
      </c>
      <c r="D22" s="4" t="s">
        <v>88</v>
      </c>
      <c r="E22" s="4" t="s">
        <v>89</v>
      </c>
    </row>
    <row r="23" spans="1:5" x14ac:dyDescent="0.25">
      <c r="A23" s="5" t="s">
        <v>60</v>
      </c>
      <c r="B23" s="4" t="s">
        <v>30</v>
      </c>
      <c r="D23" s="4" t="s">
        <v>90</v>
      </c>
      <c r="E23" s="4" t="s">
        <v>91</v>
      </c>
    </row>
    <row r="24" spans="1:5" x14ac:dyDescent="0.25">
      <c r="A24" s="5" t="s">
        <v>59</v>
      </c>
      <c r="B24" s="4" t="s">
        <v>32</v>
      </c>
      <c r="D24" s="4" t="s">
        <v>90</v>
      </c>
      <c r="E24" s="4" t="s">
        <v>92</v>
      </c>
    </row>
    <row r="25" spans="1:5" x14ac:dyDescent="0.25">
      <c r="A25" s="5" t="s">
        <v>54</v>
      </c>
      <c r="B25" s="4" t="s">
        <v>15</v>
      </c>
      <c r="D25" s="4" t="s">
        <v>90</v>
      </c>
      <c r="E25" s="4" t="s">
        <v>93</v>
      </c>
    </row>
    <row r="26" spans="1:5" x14ac:dyDescent="0.25">
      <c r="A26" s="5" t="s">
        <v>31</v>
      </c>
      <c r="B26" s="4" t="s">
        <v>42</v>
      </c>
      <c r="D26" s="4" t="s">
        <v>90</v>
      </c>
      <c r="E26" s="4" t="s">
        <v>94</v>
      </c>
    </row>
    <row r="27" spans="1:5" x14ac:dyDescent="0.25">
      <c r="A27" s="5" t="s">
        <v>57</v>
      </c>
      <c r="B27" s="4" t="s">
        <v>12</v>
      </c>
      <c r="D27" s="4" t="s">
        <v>90</v>
      </c>
      <c r="E27" s="4" t="s">
        <v>95</v>
      </c>
    </row>
    <row r="28" spans="1:5" x14ac:dyDescent="0.25">
      <c r="A28" s="5" t="s">
        <v>59</v>
      </c>
      <c r="B28" s="4" t="s">
        <v>35</v>
      </c>
      <c r="D28" s="4" t="s">
        <v>90</v>
      </c>
      <c r="E28" s="4" t="s">
        <v>96</v>
      </c>
    </row>
    <row r="29" spans="1:5" x14ac:dyDescent="0.25">
      <c r="A29" s="5" t="s">
        <v>54</v>
      </c>
      <c r="B29" s="4" t="s">
        <v>20</v>
      </c>
      <c r="D29" s="4" t="s">
        <v>90</v>
      </c>
      <c r="E29" s="4" t="s">
        <v>97</v>
      </c>
    </row>
    <row r="30" spans="1:5" x14ac:dyDescent="0.25">
      <c r="A30" s="5" t="s">
        <v>59</v>
      </c>
      <c r="B30" s="4" t="s">
        <v>38</v>
      </c>
      <c r="D30" s="4" t="s">
        <v>90</v>
      </c>
      <c r="E30" s="4" t="s">
        <v>98</v>
      </c>
    </row>
    <row r="31" spans="1:5" x14ac:dyDescent="0.25">
      <c r="A31" s="5" t="s">
        <v>59</v>
      </c>
      <c r="B31" s="4" t="s">
        <v>41</v>
      </c>
      <c r="D31" s="4" t="s">
        <v>90</v>
      </c>
      <c r="E31" s="4" t="s">
        <v>100</v>
      </c>
    </row>
    <row r="32" spans="1:5" x14ac:dyDescent="0.25">
      <c r="A32" s="5" t="s">
        <v>54</v>
      </c>
      <c r="B32" s="4" t="s">
        <v>26</v>
      </c>
      <c r="D32" s="4" t="s">
        <v>90</v>
      </c>
      <c r="E32" s="4" t="s">
        <v>99</v>
      </c>
    </row>
    <row r="33" spans="1:5" x14ac:dyDescent="0.25">
      <c r="A33" s="5" t="s">
        <v>58</v>
      </c>
      <c r="B33" s="4" t="s">
        <v>43</v>
      </c>
      <c r="D33" s="4" t="s">
        <v>90</v>
      </c>
      <c r="E33" s="4" t="s">
        <v>101</v>
      </c>
    </row>
    <row r="34" spans="1:5" x14ac:dyDescent="0.25">
      <c r="A34" s="5" t="s">
        <v>57</v>
      </c>
      <c r="B34" s="4" t="s">
        <v>16</v>
      </c>
      <c r="D34" s="4" t="s">
        <v>90</v>
      </c>
      <c r="E34" s="4" t="s">
        <v>102</v>
      </c>
    </row>
    <row r="35" spans="1:5" x14ac:dyDescent="0.25">
      <c r="A35" s="5" t="s">
        <v>59</v>
      </c>
      <c r="B35" s="4" t="s">
        <v>44</v>
      </c>
      <c r="D35" s="4" t="s">
        <v>90</v>
      </c>
      <c r="E35" s="4" t="s">
        <v>103</v>
      </c>
    </row>
    <row r="36" spans="1:5" x14ac:dyDescent="0.25">
      <c r="A36" s="5" t="s">
        <v>59</v>
      </c>
      <c r="B36" s="4" t="s">
        <v>45</v>
      </c>
      <c r="D36" s="4" t="s">
        <v>90</v>
      </c>
      <c r="E36" s="4" t="s">
        <v>104</v>
      </c>
    </row>
    <row r="37" spans="1:5" x14ac:dyDescent="0.25">
      <c r="A37" s="5" t="s">
        <v>59</v>
      </c>
      <c r="B37" s="4" t="s">
        <v>47</v>
      </c>
      <c r="D37" s="4" t="s">
        <v>90</v>
      </c>
      <c r="E37" s="4" t="s">
        <v>105</v>
      </c>
    </row>
    <row r="38" spans="1:5" x14ac:dyDescent="0.25">
      <c r="A38" s="5" t="s">
        <v>59</v>
      </c>
      <c r="B38" s="4" t="s">
        <v>48</v>
      </c>
      <c r="D38" s="4" t="s">
        <v>90</v>
      </c>
      <c r="E38" s="4" t="s">
        <v>106</v>
      </c>
    </row>
    <row r="39" spans="1:5" x14ac:dyDescent="0.25">
      <c r="A39" s="5" t="s">
        <v>59</v>
      </c>
      <c r="B39" s="4" t="s">
        <v>49</v>
      </c>
      <c r="D39" s="4" t="s">
        <v>90</v>
      </c>
      <c r="E39" s="4" t="s">
        <v>107</v>
      </c>
    </row>
    <row r="40" spans="1:5" x14ac:dyDescent="0.25">
      <c r="A40" s="5" t="s">
        <v>59</v>
      </c>
      <c r="B40" s="4" t="s">
        <v>50</v>
      </c>
      <c r="D40" s="4" t="s">
        <v>90</v>
      </c>
      <c r="E40" s="4" t="s">
        <v>108</v>
      </c>
    </row>
    <row r="41" spans="1:5" x14ac:dyDescent="0.25">
      <c r="A41" s="5" t="s">
        <v>55</v>
      </c>
      <c r="B41" s="4" t="s">
        <v>21</v>
      </c>
      <c r="D41" s="4" t="s">
        <v>109</v>
      </c>
      <c r="E41" s="4" t="s">
        <v>110</v>
      </c>
    </row>
    <row r="42" spans="1:5" x14ac:dyDescent="0.25">
      <c r="A42" s="5" t="s">
        <v>59</v>
      </c>
      <c r="B42" s="4" t="s">
        <v>51</v>
      </c>
      <c r="D42" s="4" t="s">
        <v>109</v>
      </c>
      <c r="E42" s="4" t="s">
        <v>111</v>
      </c>
    </row>
    <row r="43" spans="1:5" x14ac:dyDescent="0.25">
      <c r="A43" s="5" t="s">
        <v>57</v>
      </c>
      <c r="B43" s="4" t="s">
        <v>22</v>
      </c>
      <c r="D43" s="4" t="s">
        <v>112</v>
      </c>
      <c r="E43" s="4" t="s">
        <v>113</v>
      </c>
    </row>
    <row r="44" spans="1:5" x14ac:dyDescent="0.25">
      <c r="A44" s="5" t="s">
        <v>31</v>
      </c>
      <c r="B44" s="4" t="s">
        <v>46</v>
      </c>
      <c r="D44" s="4" t="s">
        <v>112</v>
      </c>
      <c r="E44" s="4" t="s">
        <v>114</v>
      </c>
    </row>
    <row r="45" spans="1:5" x14ac:dyDescent="0.25">
      <c r="A45" s="5" t="s">
        <v>60</v>
      </c>
      <c r="B45" s="4" t="s">
        <v>33</v>
      </c>
      <c r="D45" s="4" t="s">
        <v>112</v>
      </c>
      <c r="E45" s="4" t="s">
        <v>115</v>
      </c>
    </row>
    <row r="46" spans="1:5" x14ac:dyDescent="0.25">
      <c r="A46" s="5" t="s">
        <v>54</v>
      </c>
      <c r="B46" s="4" t="s">
        <v>40</v>
      </c>
      <c r="D46" s="4" t="s">
        <v>112</v>
      </c>
      <c r="E46" s="4" t="s">
        <v>116</v>
      </c>
    </row>
    <row r="47" spans="1:5" x14ac:dyDescent="0.25">
      <c r="A47" s="5" t="s">
        <v>59</v>
      </c>
      <c r="B47" s="4" t="s">
        <v>52</v>
      </c>
      <c r="D47" s="4" t="s">
        <v>117</v>
      </c>
      <c r="E47" s="4" t="s">
        <v>118</v>
      </c>
    </row>
    <row r="48" spans="1:5" x14ac:dyDescent="0.25">
      <c r="A48" s="5" t="s">
        <v>57</v>
      </c>
      <c r="B48" s="4" t="s">
        <v>28</v>
      </c>
    </row>
    <row r="49" spans="1:2" x14ac:dyDescent="0.25">
      <c r="A49" s="5" t="s">
        <v>59</v>
      </c>
      <c r="B49" s="4" t="s">
        <v>53</v>
      </c>
    </row>
    <row r="50" spans="1:2" x14ac:dyDescent="0.25">
      <c r="A50" s="5" t="s">
        <v>55</v>
      </c>
      <c r="B50" s="4" t="s">
        <v>27</v>
      </c>
    </row>
    <row r="51" spans="1:2" x14ac:dyDescent="0.25">
      <c r="A51" s="5" t="s">
        <v>60</v>
      </c>
      <c r="B51" s="4" t="s">
        <v>36</v>
      </c>
    </row>
    <row r="52" spans="1:2" x14ac:dyDescent="0.25">
      <c r="A52" s="5" t="s">
        <v>60</v>
      </c>
      <c r="B52" s="4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Memória Desc_+CO3SO Interior</vt:lpstr>
      <vt:lpstr>Simulador_+CO3SO Interior</vt:lpstr>
      <vt:lpstr>Auxiliar</vt:lpstr>
      <vt:lpstr>Baixa Densidade</vt:lpstr>
      <vt:lpstr>'Memória Desc_+CO3SO Interior'!Área_de_Impressão</vt:lpstr>
      <vt:lpstr>'Memória Desc_+CO3SO Interior'!Títulos_de_Impressão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cp:lastPrinted>2020-07-13T11:53:22Z</cp:lastPrinted>
  <dcterms:created xsi:type="dcterms:W3CDTF">2017-05-14T21:42:36Z</dcterms:created>
  <dcterms:modified xsi:type="dcterms:W3CDTF">2020-07-17T18:22:33Z</dcterms:modified>
</cp:coreProperties>
</file>